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年表" sheetId="2" state="visible" r:id="rId2"/>
    <sheet xmlns:r="http://schemas.openxmlformats.org/officeDocument/2006/relationships" name="思い出の質問" sheetId="3" state="visible" r:id="rId3"/>
    <sheet xmlns:r="http://schemas.openxmlformats.org/officeDocument/2006/relationships" name="家族へのメッセージ" sheetId="4" state="visible" r:id="rId4"/>
  </sheets>
  <definedNames>
    <definedName name="_xlnm.Print_Area" localSheetId="0">'使い方'!$B$2:$B$15</definedName>
    <definedName name="_xlnm.Print_Titles" localSheetId="1">'年表'!$7:$7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游ゴシック"/>
      <b val="1"/>
      <color rgb="002B4C3C"/>
      <sz val="18"/>
    </font>
    <font>
      <name val="游ゴシック"/>
      <color rgb="006F6A60"/>
      <sz val="10"/>
    </font>
    <font>
      <name val="游ゴシック"/>
      <b val="1"/>
      <color rgb="002B4C3C"/>
      <sz val="12"/>
    </font>
    <font>
      <name val="游ゴシック"/>
      <color rgb="00222222"/>
      <sz val="11"/>
    </font>
    <font>
      <name val="游ゴシック"/>
      <b val="1"/>
      <color rgb="002B4C3C"/>
      <sz val="11"/>
    </font>
    <font>
      <name val="游ゴシック"/>
      <b val="1"/>
      <color rgb="00222222"/>
      <sz val="12"/>
    </font>
    <font>
      <name val="游ゴシック"/>
      <b val="1"/>
      <color rgb="002B4C3C"/>
      <sz val="10"/>
    </font>
    <font>
      <name val="游ゴシック"/>
      <color rgb="00222222"/>
      <sz val="10.5"/>
    </font>
    <font>
      <name val="游ゴシック"/>
      <color rgb="002B4C3C"/>
      <sz val="10.5"/>
    </font>
    <font>
      <name val="游ゴシック"/>
      <b val="1"/>
      <color rgb="00222222"/>
      <sz val="10.5"/>
    </font>
    <font>
      <name val="游ゴシック"/>
      <b val="1"/>
      <color rgb="002B4C3C"/>
      <sz val="10.5"/>
    </font>
  </fonts>
  <fills count="5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E8F0EA"/>
      </patternFill>
    </fill>
    <fill>
      <patternFill patternType="solid">
        <fgColor rgb="00FAF9F5"/>
      </patternFill>
    </fill>
  </fills>
  <borders count="2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0" borderId="0" pivotButton="0" quotePrefix="0" xfId="0"/>
    <xf numFmtId="0" fontId="6" fillId="2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8" fillId="4" borderId="1" applyAlignment="1" pivotButton="0" quotePrefix="0" xfId="0">
      <alignment vertical="top" wrapText="1"/>
    </xf>
    <xf numFmtId="0" fontId="2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vertical="top" wrapText="1"/>
    </xf>
    <xf numFmtId="0" fontId="8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vertical="top" wrapText="1"/>
    </xf>
    <xf numFmtId="0" fontId="11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15"/>
  <sheetViews>
    <sheetView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1" t="inlineStr">
        <is>
          <t>わたしの自分史（エクセル版）</t>
        </is>
      </c>
    </row>
    <row r="3">
      <c r="B3" s="2" t="inlineStr">
        <is>
          <t>年表と思い出の質問で、これまでの歩みを残す｜ふれあいの丘｜無料・2026年版</t>
        </is>
      </c>
    </row>
    <row r="5" ht="22" customHeight="1">
      <c r="B5" s="3" t="inlineStr">
        <is>
          <t>使い方</t>
        </is>
      </c>
    </row>
    <row r="6" ht="34" customHeight="1">
      <c r="B6" s="4" t="inlineStr">
        <is>
          <t>1. 「年表」シートの黄色いセルに、生まれた年（西暦・4けた）を入れます。各行の西暦と年齢が自動で入ります。</t>
        </is>
      </c>
    </row>
    <row r="7" ht="34" customHeight="1">
      <c r="B7" s="4" t="inlineStr">
        <is>
          <t>2. 入学・卒業・就職・結婚・引っ越しなど、節目の行から「わたしと家族のできごと」を書きます。書かない年は空欄のままで大丈夫です。</t>
        </is>
      </c>
    </row>
    <row r="8" ht="34" customHeight="1">
      <c r="B8" s="4" t="inlineStr">
        <is>
          <t>3. 「思い出の質問」シートの12問に、答えやすいものから書きます。セルの中で改行するときは Alt＋Enter を押します。</t>
        </is>
      </c>
    </row>
    <row r="9" ht="34" customHeight="1">
      <c r="B9" s="4" t="inlineStr">
        <is>
          <t>4. 「家族へのメッセージ」シートに、読んでほしい人への言葉を残します。</t>
        </is>
      </c>
    </row>
    <row r="10" ht="34" customHeight="1">
      <c r="B10" s="4" t="inlineStr">
        <is>
          <t>5. 印刷するときは、ファイル → 印刷 で「シートを1ページに印刷」ではなく「すべての列を1ページに印刷」を選ぶと読みやすくなります。</t>
        </is>
      </c>
    </row>
    <row r="11" ht="22" customHeight="1">
      <c r="B11" s="4" t="inlineStr"/>
    </row>
    <row r="12" ht="22" customHeight="1">
      <c r="B12" s="3" t="inlineStr">
        <is>
          <t>自分史に書かないもの</t>
        </is>
      </c>
    </row>
    <row r="13" ht="34" customHeight="1">
      <c r="B13" s="4" t="inlineStr">
        <is>
          <t>住所・本籍・口座番号・暗証番号・マイナンバーは書かないでください。財産や連絡先はエンディングノートにまとめます（www.fureaino-oka.com/ending-note/download）。</t>
        </is>
      </c>
    </row>
    <row r="14" ht="22" customHeight="1">
      <c r="B14" s="4" t="inlineStr"/>
    </row>
    <row r="15" ht="34" customHeight="1">
      <c r="B15" s="4" t="inlineStr">
        <is>
          <t>発行：生前整理支援センター ふれあいの丘（株式会社Kogera）　www.fureaino-oka.com/ending-note/jibunshi　個人利用の範囲で自由に使えます。</t>
        </is>
      </c>
    </row>
  </sheetData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F108"/>
  <sheetViews>
    <sheetView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9" customWidth="1" min="3" max="3"/>
    <col width="44" customWidth="1" min="4" max="4"/>
    <col width="26" customWidth="1" min="5" max="5"/>
    <col width="40" customWidth="1" min="6" max="6"/>
  </cols>
  <sheetData>
    <row r="2">
      <c r="B2" s="1" t="inlineStr">
        <is>
          <t>年表</t>
        </is>
      </c>
    </row>
    <row r="3">
      <c r="B3" s="2" t="inlineStr">
        <is>
          <t>生まれた年を入れると、西暦と年齢が自動で入ります</t>
        </is>
      </c>
    </row>
    <row r="5">
      <c r="B5" s="5" t="inlineStr">
        <is>
          <t>生まれた年</t>
        </is>
      </c>
      <c r="C5" s="6" t="n"/>
      <c r="D5" s="2" t="inlineStr">
        <is>
          <t>← 西暦4けたで入力（例：1950）</t>
        </is>
      </c>
    </row>
    <row r="7">
      <c r="B7" s="7" t="inlineStr">
        <is>
          <t>西暦</t>
        </is>
      </c>
      <c r="C7" s="7" t="inlineStr">
        <is>
          <t>年齢</t>
        </is>
      </c>
      <c r="D7" s="7" t="inlineStr">
        <is>
          <t>わたしと家族のできごと</t>
        </is>
      </c>
      <c r="E7" s="7" t="inlineStr">
        <is>
          <t>世の中のできごと</t>
        </is>
      </c>
      <c r="F7" s="7" t="inlineStr">
        <is>
          <t>そのときの気持ち・メモ</t>
        </is>
      </c>
    </row>
    <row r="8" ht="24" customHeight="1">
      <c r="B8" s="8">
        <f>IF($C$5="","",$C$5+0)</f>
        <v/>
      </c>
      <c r="C8" s="8">
        <f>IF($C$5="","",0&amp;"歳")</f>
        <v/>
      </c>
      <c r="D8" s="9" t="n"/>
      <c r="E8" s="9" t="n"/>
      <c r="F8" s="9" t="n"/>
    </row>
    <row r="9" ht="24" customHeight="1">
      <c r="B9" s="10">
        <f>IF($C$5="","",$C$5+1)</f>
        <v/>
      </c>
      <c r="C9" s="10">
        <f>IF($C$5="","",1&amp;"歳")</f>
        <v/>
      </c>
      <c r="D9" s="11" t="n"/>
      <c r="E9" s="11" t="n"/>
      <c r="F9" s="11" t="n"/>
    </row>
    <row r="10" ht="24" customHeight="1">
      <c r="B10" s="10">
        <f>IF($C$5="","",$C$5+2)</f>
        <v/>
      </c>
      <c r="C10" s="10">
        <f>IF($C$5="","",2&amp;"歳")</f>
        <v/>
      </c>
      <c r="D10" s="11" t="n"/>
      <c r="E10" s="11" t="n"/>
      <c r="F10" s="11" t="n"/>
    </row>
    <row r="11" ht="24" customHeight="1">
      <c r="B11" s="10">
        <f>IF($C$5="","",$C$5+3)</f>
        <v/>
      </c>
      <c r="C11" s="10">
        <f>IF($C$5="","",3&amp;"歳")</f>
        <v/>
      </c>
      <c r="D11" s="11" t="n"/>
      <c r="E11" s="11" t="n"/>
      <c r="F11" s="11" t="n"/>
    </row>
    <row r="12" ht="24" customHeight="1">
      <c r="B12" s="10">
        <f>IF($C$5="","",$C$5+4)</f>
        <v/>
      </c>
      <c r="C12" s="10">
        <f>IF($C$5="","",4&amp;"歳")</f>
        <v/>
      </c>
      <c r="D12" s="11" t="n"/>
      <c r="E12" s="11" t="n"/>
      <c r="F12" s="11" t="n"/>
    </row>
    <row r="13" ht="24" customHeight="1">
      <c r="B13" s="10">
        <f>IF($C$5="","",$C$5+5)</f>
        <v/>
      </c>
      <c r="C13" s="10">
        <f>IF($C$5="","",5&amp;"歳")</f>
        <v/>
      </c>
      <c r="D13" s="11" t="n"/>
      <c r="E13" s="11" t="n"/>
      <c r="F13" s="11" t="n"/>
    </row>
    <row r="14" ht="24" customHeight="1">
      <c r="B14" s="10">
        <f>IF($C$5="","",$C$5+6)</f>
        <v/>
      </c>
      <c r="C14" s="10">
        <f>IF($C$5="","",6&amp;"歳")</f>
        <v/>
      </c>
      <c r="D14" s="11" t="n"/>
      <c r="E14" s="11" t="n"/>
      <c r="F14" s="11" t="n"/>
    </row>
    <row r="15" ht="24" customHeight="1">
      <c r="B15" s="10">
        <f>IF($C$5="","",$C$5+7)</f>
        <v/>
      </c>
      <c r="C15" s="10">
        <f>IF($C$5="","",7&amp;"歳")</f>
        <v/>
      </c>
      <c r="D15" s="11" t="n"/>
      <c r="E15" s="11" t="n"/>
      <c r="F15" s="11" t="n"/>
    </row>
    <row r="16" ht="24" customHeight="1">
      <c r="B16" s="10">
        <f>IF($C$5="","",$C$5+8)</f>
        <v/>
      </c>
      <c r="C16" s="10">
        <f>IF($C$5="","",8&amp;"歳")</f>
        <v/>
      </c>
      <c r="D16" s="11" t="n"/>
      <c r="E16" s="11" t="n"/>
      <c r="F16" s="11" t="n"/>
    </row>
    <row r="17" ht="24" customHeight="1">
      <c r="B17" s="10">
        <f>IF($C$5="","",$C$5+9)</f>
        <v/>
      </c>
      <c r="C17" s="10">
        <f>IF($C$5="","",9&amp;"歳")</f>
        <v/>
      </c>
      <c r="D17" s="11" t="n"/>
      <c r="E17" s="11" t="n"/>
      <c r="F17" s="11" t="n"/>
    </row>
    <row r="18" ht="24" customHeight="1">
      <c r="B18" s="8">
        <f>IF($C$5="","",$C$5+10)</f>
        <v/>
      </c>
      <c r="C18" s="8">
        <f>IF($C$5="","",10&amp;"歳")</f>
        <v/>
      </c>
      <c r="D18" s="9" t="n"/>
      <c r="E18" s="9" t="n"/>
      <c r="F18" s="9" t="n"/>
    </row>
    <row r="19" ht="24" customHeight="1">
      <c r="B19" s="10">
        <f>IF($C$5="","",$C$5+11)</f>
        <v/>
      </c>
      <c r="C19" s="10">
        <f>IF($C$5="","",11&amp;"歳")</f>
        <v/>
      </c>
      <c r="D19" s="11" t="n"/>
      <c r="E19" s="11" t="n"/>
      <c r="F19" s="11" t="n"/>
    </row>
    <row r="20" ht="24" customHeight="1">
      <c r="B20" s="10">
        <f>IF($C$5="","",$C$5+12)</f>
        <v/>
      </c>
      <c r="C20" s="10">
        <f>IF($C$5="","",12&amp;"歳")</f>
        <v/>
      </c>
      <c r="D20" s="11" t="n"/>
      <c r="E20" s="11" t="n"/>
      <c r="F20" s="11" t="n"/>
    </row>
    <row r="21" ht="24" customHeight="1">
      <c r="B21" s="10">
        <f>IF($C$5="","",$C$5+13)</f>
        <v/>
      </c>
      <c r="C21" s="10">
        <f>IF($C$5="","",13&amp;"歳")</f>
        <v/>
      </c>
      <c r="D21" s="11" t="n"/>
      <c r="E21" s="11" t="n"/>
      <c r="F21" s="11" t="n"/>
    </row>
    <row r="22" ht="24" customHeight="1">
      <c r="B22" s="10">
        <f>IF($C$5="","",$C$5+14)</f>
        <v/>
      </c>
      <c r="C22" s="10">
        <f>IF($C$5="","",14&amp;"歳")</f>
        <v/>
      </c>
      <c r="D22" s="11" t="n"/>
      <c r="E22" s="11" t="n"/>
      <c r="F22" s="11" t="n"/>
    </row>
    <row r="23" ht="24" customHeight="1">
      <c r="B23" s="10">
        <f>IF($C$5="","",$C$5+15)</f>
        <v/>
      </c>
      <c r="C23" s="10">
        <f>IF($C$5="","",15&amp;"歳")</f>
        <v/>
      </c>
      <c r="D23" s="11" t="n"/>
      <c r="E23" s="11" t="n"/>
      <c r="F23" s="11" t="n"/>
    </row>
    <row r="24" ht="24" customHeight="1">
      <c r="B24" s="10">
        <f>IF($C$5="","",$C$5+16)</f>
        <v/>
      </c>
      <c r="C24" s="10">
        <f>IF($C$5="","",16&amp;"歳")</f>
        <v/>
      </c>
      <c r="D24" s="11" t="n"/>
      <c r="E24" s="11" t="n"/>
      <c r="F24" s="11" t="n"/>
    </row>
    <row r="25" ht="24" customHeight="1">
      <c r="B25" s="10">
        <f>IF($C$5="","",$C$5+17)</f>
        <v/>
      </c>
      <c r="C25" s="10">
        <f>IF($C$5="","",17&amp;"歳")</f>
        <v/>
      </c>
      <c r="D25" s="11" t="n"/>
      <c r="E25" s="11" t="n"/>
      <c r="F25" s="11" t="n"/>
    </row>
    <row r="26" ht="24" customHeight="1">
      <c r="B26" s="10">
        <f>IF($C$5="","",$C$5+18)</f>
        <v/>
      </c>
      <c r="C26" s="10">
        <f>IF($C$5="","",18&amp;"歳")</f>
        <v/>
      </c>
      <c r="D26" s="11" t="n"/>
      <c r="E26" s="11" t="n"/>
      <c r="F26" s="11" t="n"/>
    </row>
    <row r="27" ht="24" customHeight="1">
      <c r="B27" s="10">
        <f>IF($C$5="","",$C$5+19)</f>
        <v/>
      </c>
      <c r="C27" s="10">
        <f>IF($C$5="","",19&amp;"歳")</f>
        <v/>
      </c>
      <c r="D27" s="11" t="n"/>
      <c r="E27" s="11" t="n"/>
      <c r="F27" s="11" t="n"/>
    </row>
    <row r="28" ht="24" customHeight="1">
      <c r="B28" s="8">
        <f>IF($C$5="","",$C$5+20)</f>
        <v/>
      </c>
      <c r="C28" s="8">
        <f>IF($C$5="","",20&amp;"歳")</f>
        <v/>
      </c>
      <c r="D28" s="9" t="n"/>
      <c r="E28" s="9" t="n"/>
      <c r="F28" s="9" t="n"/>
    </row>
    <row r="29" ht="24" customHeight="1">
      <c r="B29" s="10">
        <f>IF($C$5="","",$C$5+21)</f>
        <v/>
      </c>
      <c r="C29" s="10">
        <f>IF($C$5="","",21&amp;"歳")</f>
        <v/>
      </c>
      <c r="D29" s="11" t="n"/>
      <c r="E29" s="11" t="n"/>
      <c r="F29" s="11" t="n"/>
    </row>
    <row r="30" ht="24" customHeight="1">
      <c r="B30" s="10">
        <f>IF($C$5="","",$C$5+22)</f>
        <v/>
      </c>
      <c r="C30" s="10">
        <f>IF($C$5="","",22&amp;"歳")</f>
        <v/>
      </c>
      <c r="D30" s="11" t="n"/>
      <c r="E30" s="11" t="n"/>
      <c r="F30" s="11" t="n"/>
    </row>
    <row r="31" ht="24" customHeight="1">
      <c r="B31" s="10">
        <f>IF($C$5="","",$C$5+23)</f>
        <v/>
      </c>
      <c r="C31" s="10">
        <f>IF($C$5="","",23&amp;"歳")</f>
        <v/>
      </c>
      <c r="D31" s="11" t="n"/>
      <c r="E31" s="11" t="n"/>
      <c r="F31" s="11" t="n"/>
    </row>
    <row r="32" ht="24" customHeight="1">
      <c r="B32" s="10">
        <f>IF($C$5="","",$C$5+24)</f>
        <v/>
      </c>
      <c r="C32" s="10">
        <f>IF($C$5="","",24&amp;"歳")</f>
        <v/>
      </c>
      <c r="D32" s="11" t="n"/>
      <c r="E32" s="11" t="n"/>
      <c r="F32" s="11" t="n"/>
    </row>
    <row r="33" ht="24" customHeight="1">
      <c r="B33" s="10">
        <f>IF($C$5="","",$C$5+25)</f>
        <v/>
      </c>
      <c r="C33" s="10">
        <f>IF($C$5="","",25&amp;"歳")</f>
        <v/>
      </c>
      <c r="D33" s="11" t="n"/>
      <c r="E33" s="11" t="n"/>
      <c r="F33" s="11" t="n"/>
    </row>
    <row r="34" ht="24" customHeight="1">
      <c r="B34" s="10">
        <f>IF($C$5="","",$C$5+26)</f>
        <v/>
      </c>
      <c r="C34" s="10">
        <f>IF($C$5="","",26&amp;"歳")</f>
        <v/>
      </c>
      <c r="D34" s="11" t="n"/>
      <c r="E34" s="11" t="n"/>
      <c r="F34" s="11" t="n"/>
    </row>
    <row r="35" ht="24" customHeight="1">
      <c r="B35" s="10">
        <f>IF($C$5="","",$C$5+27)</f>
        <v/>
      </c>
      <c r="C35" s="10">
        <f>IF($C$5="","",27&amp;"歳")</f>
        <v/>
      </c>
      <c r="D35" s="11" t="n"/>
      <c r="E35" s="11" t="n"/>
      <c r="F35" s="11" t="n"/>
    </row>
    <row r="36" ht="24" customHeight="1">
      <c r="B36" s="10">
        <f>IF($C$5="","",$C$5+28)</f>
        <v/>
      </c>
      <c r="C36" s="10">
        <f>IF($C$5="","",28&amp;"歳")</f>
        <v/>
      </c>
      <c r="D36" s="11" t="n"/>
      <c r="E36" s="11" t="n"/>
      <c r="F36" s="11" t="n"/>
    </row>
    <row r="37" ht="24" customHeight="1">
      <c r="B37" s="10">
        <f>IF($C$5="","",$C$5+29)</f>
        <v/>
      </c>
      <c r="C37" s="10">
        <f>IF($C$5="","",29&amp;"歳")</f>
        <v/>
      </c>
      <c r="D37" s="11" t="n"/>
      <c r="E37" s="11" t="n"/>
      <c r="F37" s="11" t="n"/>
    </row>
    <row r="38" ht="24" customHeight="1">
      <c r="B38" s="8">
        <f>IF($C$5="","",$C$5+30)</f>
        <v/>
      </c>
      <c r="C38" s="8">
        <f>IF($C$5="","",30&amp;"歳")</f>
        <v/>
      </c>
      <c r="D38" s="9" t="n"/>
      <c r="E38" s="9" t="n"/>
      <c r="F38" s="9" t="n"/>
    </row>
    <row r="39" ht="24" customHeight="1">
      <c r="B39" s="10">
        <f>IF($C$5="","",$C$5+31)</f>
        <v/>
      </c>
      <c r="C39" s="10">
        <f>IF($C$5="","",31&amp;"歳")</f>
        <v/>
      </c>
      <c r="D39" s="11" t="n"/>
      <c r="E39" s="11" t="n"/>
      <c r="F39" s="11" t="n"/>
    </row>
    <row r="40" ht="24" customHeight="1">
      <c r="B40" s="10">
        <f>IF($C$5="","",$C$5+32)</f>
        <v/>
      </c>
      <c r="C40" s="10">
        <f>IF($C$5="","",32&amp;"歳")</f>
        <v/>
      </c>
      <c r="D40" s="11" t="n"/>
      <c r="E40" s="11" t="n"/>
      <c r="F40" s="11" t="n"/>
    </row>
    <row r="41" ht="24" customHeight="1">
      <c r="B41" s="10">
        <f>IF($C$5="","",$C$5+33)</f>
        <v/>
      </c>
      <c r="C41" s="10">
        <f>IF($C$5="","",33&amp;"歳")</f>
        <v/>
      </c>
      <c r="D41" s="11" t="n"/>
      <c r="E41" s="11" t="n"/>
      <c r="F41" s="11" t="n"/>
    </row>
    <row r="42" ht="24" customHeight="1">
      <c r="B42" s="10">
        <f>IF($C$5="","",$C$5+34)</f>
        <v/>
      </c>
      <c r="C42" s="10">
        <f>IF($C$5="","",34&amp;"歳")</f>
        <v/>
      </c>
      <c r="D42" s="11" t="n"/>
      <c r="E42" s="11" t="n"/>
      <c r="F42" s="11" t="n"/>
    </row>
    <row r="43" ht="24" customHeight="1">
      <c r="B43" s="10">
        <f>IF($C$5="","",$C$5+35)</f>
        <v/>
      </c>
      <c r="C43" s="10">
        <f>IF($C$5="","",35&amp;"歳")</f>
        <v/>
      </c>
      <c r="D43" s="11" t="n"/>
      <c r="E43" s="11" t="n"/>
      <c r="F43" s="11" t="n"/>
    </row>
    <row r="44" ht="24" customHeight="1">
      <c r="B44" s="10">
        <f>IF($C$5="","",$C$5+36)</f>
        <v/>
      </c>
      <c r="C44" s="10">
        <f>IF($C$5="","",36&amp;"歳")</f>
        <v/>
      </c>
      <c r="D44" s="11" t="n"/>
      <c r="E44" s="11" t="n"/>
      <c r="F44" s="11" t="n"/>
    </row>
    <row r="45" ht="24" customHeight="1">
      <c r="B45" s="10">
        <f>IF($C$5="","",$C$5+37)</f>
        <v/>
      </c>
      <c r="C45" s="10">
        <f>IF($C$5="","",37&amp;"歳")</f>
        <v/>
      </c>
      <c r="D45" s="11" t="n"/>
      <c r="E45" s="11" t="n"/>
      <c r="F45" s="11" t="n"/>
    </row>
    <row r="46" ht="24" customHeight="1">
      <c r="B46" s="10">
        <f>IF($C$5="","",$C$5+38)</f>
        <v/>
      </c>
      <c r="C46" s="10">
        <f>IF($C$5="","",38&amp;"歳")</f>
        <v/>
      </c>
      <c r="D46" s="11" t="n"/>
      <c r="E46" s="11" t="n"/>
      <c r="F46" s="11" t="n"/>
    </row>
    <row r="47" ht="24" customHeight="1">
      <c r="B47" s="10">
        <f>IF($C$5="","",$C$5+39)</f>
        <v/>
      </c>
      <c r="C47" s="10">
        <f>IF($C$5="","",39&amp;"歳")</f>
        <v/>
      </c>
      <c r="D47" s="11" t="n"/>
      <c r="E47" s="11" t="n"/>
      <c r="F47" s="11" t="n"/>
    </row>
    <row r="48" ht="24" customHeight="1">
      <c r="B48" s="8">
        <f>IF($C$5="","",$C$5+40)</f>
        <v/>
      </c>
      <c r="C48" s="8">
        <f>IF($C$5="","",40&amp;"歳")</f>
        <v/>
      </c>
      <c r="D48" s="9" t="n"/>
      <c r="E48" s="9" t="n"/>
      <c r="F48" s="9" t="n"/>
    </row>
    <row r="49" ht="24" customHeight="1">
      <c r="B49" s="10">
        <f>IF($C$5="","",$C$5+41)</f>
        <v/>
      </c>
      <c r="C49" s="10">
        <f>IF($C$5="","",41&amp;"歳")</f>
        <v/>
      </c>
      <c r="D49" s="11" t="n"/>
      <c r="E49" s="11" t="n"/>
      <c r="F49" s="11" t="n"/>
    </row>
    <row r="50" ht="24" customHeight="1">
      <c r="B50" s="10">
        <f>IF($C$5="","",$C$5+42)</f>
        <v/>
      </c>
      <c r="C50" s="10">
        <f>IF($C$5="","",42&amp;"歳")</f>
        <v/>
      </c>
      <c r="D50" s="11" t="n"/>
      <c r="E50" s="11" t="n"/>
      <c r="F50" s="11" t="n"/>
    </row>
    <row r="51" ht="24" customHeight="1">
      <c r="B51" s="10">
        <f>IF($C$5="","",$C$5+43)</f>
        <v/>
      </c>
      <c r="C51" s="10">
        <f>IF($C$5="","",43&amp;"歳")</f>
        <v/>
      </c>
      <c r="D51" s="11" t="n"/>
      <c r="E51" s="11" t="n"/>
      <c r="F51" s="11" t="n"/>
    </row>
    <row r="52" ht="24" customHeight="1">
      <c r="B52" s="10">
        <f>IF($C$5="","",$C$5+44)</f>
        <v/>
      </c>
      <c r="C52" s="10">
        <f>IF($C$5="","",44&amp;"歳")</f>
        <v/>
      </c>
      <c r="D52" s="11" t="n"/>
      <c r="E52" s="11" t="n"/>
      <c r="F52" s="11" t="n"/>
    </row>
    <row r="53" ht="24" customHeight="1">
      <c r="B53" s="10">
        <f>IF($C$5="","",$C$5+45)</f>
        <v/>
      </c>
      <c r="C53" s="10">
        <f>IF($C$5="","",45&amp;"歳")</f>
        <v/>
      </c>
      <c r="D53" s="11" t="n"/>
      <c r="E53" s="11" t="n"/>
      <c r="F53" s="11" t="n"/>
    </row>
    <row r="54" ht="24" customHeight="1">
      <c r="B54" s="10">
        <f>IF($C$5="","",$C$5+46)</f>
        <v/>
      </c>
      <c r="C54" s="10">
        <f>IF($C$5="","",46&amp;"歳")</f>
        <v/>
      </c>
      <c r="D54" s="11" t="n"/>
      <c r="E54" s="11" t="n"/>
      <c r="F54" s="11" t="n"/>
    </row>
    <row r="55" ht="24" customHeight="1">
      <c r="B55" s="10">
        <f>IF($C$5="","",$C$5+47)</f>
        <v/>
      </c>
      <c r="C55" s="10">
        <f>IF($C$5="","",47&amp;"歳")</f>
        <v/>
      </c>
      <c r="D55" s="11" t="n"/>
      <c r="E55" s="11" t="n"/>
      <c r="F55" s="11" t="n"/>
    </row>
    <row r="56" ht="24" customHeight="1">
      <c r="B56" s="10">
        <f>IF($C$5="","",$C$5+48)</f>
        <v/>
      </c>
      <c r="C56" s="10">
        <f>IF($C$5="","",48&amp;"歳")</f>
        <v/>
      </c>
      <c r="D56" s="11" t="n"/>
      <c r="E56" s="11" t="n"/>
      <c r="F56" s="11" t="n"/>
    </row>
    <row r="57" ht="24" customHeight="1">
      <c r="B57" s="10">
        <f>IF($C$5="","",$C$5+49)</f>
        <v/>
      </c>
      <c r="C57" s="10">
        <f>IF($C$5="","",49&amp;"歳")</f>
        <v/>
      </c>
      <c r="D57" s="11" t="n"/>
      <c r="E57" s="11" t="n"/>
      <c r="F57" s="11" t="n"/>
    </row>
    <row r="58" ht="24" customHeight="1">
      <c r="B58" s="8">
        <f>IF($C$5="","",$C$5+50)</f>
        <v/>
      </c>
      <c r="C58" s="8">
        <f>IF($C$5="","",50&amp;"歳")</f>
        <v/>
      </c>
      <c r="D58" s="9" t="n"/>
      <c r="E58" s="9" t="n"/>
      <c r="F58" s="9" t="n"/>
    </row>
    <row r="59" ht="24" customHeight="1">
      <c r="B59" s="10">
        <f>IF($C$5="","",$C$5+51)</f>
        <v/>
      </c>
      <c r="C59" s="10">
        <f>IF($C$5="","",51&amp;"歳")</f>
        <v/>
      </c>
      <c r="D59" s="11" t="n"/>
      <c r="E59" s="11" t="n"/>
      <c r="F59" s="11" t="n"/>
    </row>
    <row r="60" ht="24" customHeight="1">
      <c r="B60" s="10">
        <f>IF($C$5="","",$C$5+52)</f>
        <v/>
      </c>
      <c r="C60" s="10">
        <f>IF($C$5="","",52&amp;"歳")</f>
        <v/>
      </c>
      <c r="D60" s="11" t="n"/>
      <c r="E60" s="11" t="n"/>
      <c r="F60" s="11" t="n"/>
    </row>
    <row r="61" ht="24" customHeight="1">
      <c r="B61" s="10">
        <f>IF($C$5="","",$C$5+53)</f>
        <v/>
      </c>
      <c r="C61" s="10">
        <f>IF($C$5="","",53&amp;"歳")</f>
        <v/>
      </c>
      <c r="D61" s="11" t="n"/>
      <c r="E61" s="11" t="n"/>
      <c r="F61" s="11" t="n"/>
    </row>
    <row r="62" ht="24" customHeight="1">
      <c r="B62" s="10">
        <f>IF($C$5="","",$C$5+54)</f>
        <v/>
      </c>
      <c r="C62" s="10">
        <f>IF($C$5="","",54&amp;"歳")</f>
        <v/>
      </c>
      <c r="D62" s="11" t="n"/>
      <c r="E62" s="11" t="n"/>
      <c r="F62" s="11" t="n"/>
    </row>
    <row r="63" ht="24" customHeight="1">
      <c r="B63" s="10">
        <f>IF($C$5="","",$C$5+55)</f>
        <v/>
      </c>
      <c r="C63" s="10">
        <f>IF($C$5="","",55&amp;"歳")</f>
        <v/>
      </c>
      <c r="D63" s="11" t="n"/>
      <c r="E63" s="11" t="n"/>
      <c r="F63" s="11" t="n"/>
    </row>
    <row r="64" ht="24" customHeight="1">
      <c r="B64" s="10">
        <f>IF($C$5="","",$C$5+56)</f>
        <v/>
      </c>
      <c r="C64" s="10">
        <f>IF($C$5="","",56&amp;"歳")</f>
        <v/>
      </c>
      <c r="D64" s="11" t="n"/>
      <c r="E64" s="11" t="n"/>
      <c r="F64" s="11" t="n"/>
    </row>
    <row r="65" ht="24" customHeight="1">
      <c r="B65" s="10">
        <f>IF($C$5="","",$C$5+57)</f>
        <v/>
      </c>
      <c r="C65" s="10">
        <f>IF($C$5="","",57&amp;"歳")</f>
        <v/>
      </c>
      <c r="D65" s="11" t="n"/>
      <c r="E65" s="11" t="n"/>
      <c r="F65" s="11" t="n"/>
    </row>
    <row r="66" ht="24" customHeight="1">
      <c r="B66" s="10">
        <f>IF($C$5="","",$C$5+58)</f>
        <v/>
      </c>
      <c r="C66" s="10">
        <f>IF($C$5="","",58&amp;"歳")</f>
        <v/>
      </c>
      <c r="D66" s="11" t="n"/>
      <c r="E66" s="11" t="n"/>
      <c r="F66" s="11" t="n"/>
    </row>
    <row r="67" ht="24" customHeight="1">
      <c r="B67" s="10">
        <f>IF($C$5="","",$C$5+59)</f>
        <v/>
      </c>
      <c r="C67" s="10">
        <f>IF($C$5="","",59&amp;"歳")</f>
        <v/>
      </c>
      <c r="D67" s="11" t="n"/>
      <c r="E67" s="11" t="n"/>
      <c r="F67" s="11" t="n"/>
    </row>
    <row r="68" ht="24" customHeight="1">
      <c r="B68" s="8">
        <f>IF($C$5="","",$C$5+60)</f>
        <v/>
      </c>
      <c r="C68" s="8">
        <f>IF($C$5="","",60&amp;"歳")</f>
        <v/>
      </c>
      <c r="D68" s="9" t="n"/>
      <c r="E68" s="9" t="n"/>
      <c r="F68" s="9" t="n"/>
    </row>
    <row r="69" ht="24" customHeight="1">
      <c r="B69" s="10">
        <f>IF($C$5="","",$C$5+61)</f>
        <v/>
      </c>
      <c r="C69" s="10">
        <f>IF($C$5="","",61&amp;"歳")</f>
        <v/>
      </c>
      <c r="D69" s="11" t="n"/>
      <c r="E69" s="11" t="n"/>
      <c r="F69" s="11" t="n"/>
    </row>
    <row r="70" ht="24" customHeight="1">
      <c r="B70" s="10">
        <f>IF($C$5="","",$C$5+62)</f>
        <v/>
      </c>
      <c r="C70" s="10">
        <f>IF($C$5="","",62&amp;"歳")</f>
        <v/>
      </c>
      <c r="D70" s="11" t="n"/>
      <c r="E70" s="11" t="n"/>
      <c r="F70" s="11" t="n"/>
    </row>
    <row r="71" ht="24" customHeight="1">
      <c r="B71" s="10">
        <f>IF($C$5="","",$C$5+63)</f>
        <v/>
      </c>
      <c r="C71" s="10">
        <f>IF($C$5="","",63&amp;"歳")</f>
        <v/>
      </c>
      <c r="D71" s="11" t="n"/>
      <c r="E71" s="11" t="n"/>
      <c r="F71" s="11" t="n"/>
    </row>
    <row r="72" ht="24" customHeight="1">
      <c r="B72" s="10">
        <f>IF($C$5="","",$C$5+64)</f>
        <v/>
      </c>
      <c r="C72" s="10">
        <f>IF($C$5="","",64&amp;"歳")</f>
        <v/>
      </c>
      <c r="D72" s="11" t="n"/>
      <c r="E72" s="11" t="n"/>
      <c r="F72" s="11" t="n"/>
    </row>
    <row r="73" ht="24" customHeight="1">
      <c r="B73" s="10">
        <f>IF($C$5="","",$C$5+65)</f>
        <v/>
      </c>
      <c r="C73" s="10">
        <f>IF($C$5="","",65&amp;"歳")</f>
        <v/>
      </c>
      <c r="D73" s="11" t="n"/>
      <c r="E73" s="11" t="n"/>
      <c r="F73" s="11" t="n"/>
    </row>
    <row r="74" ht="24" customHeight="1">
      <c r="B74" s="10">
        <f>IF($C$5="","",$C$5+66)</f>
        <v/>
      </c>
      <c r="C74" s="10">
        <f>IF($C$5="","",66&amp;"歳")</f>
        <v/>
      </c>
      <c r="D74" s="11" t="n"/>
      <c r="E74" s="11" t="n"/>
      <c r="F74" s="11" t="n"/>
    </row>
    <row r="75" ht="24" customHeight="1">
      <c r="B75" s="10">
        <f>IF($C$5="","",$C$5+67)</f>
        <v/>
      </c>
      <c r="C75" s="10">
        <f>IF($C$5="","",67&amp;"歳")</f>
        <v/>
      </c>
      <c r="D75" s="11" t="n"/>
      <c r="E75" s="11" t="n"/>
      <c r="F75" s="11" t="n"/>
    </row>
    <row r="76" ht="24" customHeight="1">
      <c r="B76" s="10">
        <f>IF($C$5="","",$C$5+68)</f>
        <v/>
      </c>
      <c r="C76" s="10">
        <f>IF($C$5="","",68&amp;"歳")</f>
        <v/>
      </c>
      <c r="D76" s="11" t="n"/>
      <c r="E76" s="11" t="n"/>
      <c r="F76" s="11" t="n"/>
    </row>
    <row r="77" ht="24" customHeight="1">
      <c r="B77" s="10">
        <f>IF($C$5="","",$C$5+69)</f>
        <v/>
      </c>
      <c r="C77" s="10">
        <f>IF($C$5="","",69&amp;"歳")</f>
        <v/>
      </c>
      <c r="D77" s="11" t="n"/>
      <c r="E77" s="11" t="n"/>
      <c r="F77" s="11" t="n"/>
    </row>
    <row r="78" ht="24" customHeight="1">
      <c r="B78" s="8">
        <f>IF($C$5="","",$C$5+70)</f>
        <v/>
      </c>
      <c r="C78" s="8">
        <f>IF($C$5="","",70&amp;"歳")</f>
        <v/>
      </c>
      <c r="D78" s="9" t="n"/>
      <c r="E78" s="9" t="n"/>
      <c r="F78" s="9" t="n"/>
    </row>
    <row r="79" ht="24" customHeight="1">
      <c r="B79" s="10">
        <f>IF($C$5="","",$C$5+71)</f>
        <v/>
      </c>
      <c r="C79" s="10">
        <f>IF($C$5="","",71&amp;"歳")</f>
        <v/>
      </c>
      <c r="D79" s="11" t="n"/>
      <c r="E79" s="11" t="n"/>
      <c r="F79" s="11" t="n"/>
    </row>
    <row r="80" ht="24" customHeight="1">
      <c r="B80" s="10">
        <f>IF($C$5="","",$C$5+72)</f>
        <v/>
      </c>
      <c r="C80" s="10">
        <f>IF($C$5="","",72&amp;"歳")</f>
        <v/>
      </c>
      <c r="D80" s="11" t="n"/>
      <c r="E80" s="11" t="n"/>
      <c r="F80" s="11" t="n"/>
    </row>
    <row r="81" ht="24" customHeight="1">
      <c r="B81" s="10">
        <f>IF($C$5="","",$C$5+73)</f>
        <v/>
      </c>
      <c r="C81" s="10">
        <f>IF($C$5="","",73&amp;"歳")</f>
        <v/>
      </c>
      <c r="D81" s="11" t="n"/>
      <c r="E81" s="11" t="n"/>
      <c r="F81" s="11" t="n"/>
    </row>
    <row r="82" ht="24" customHeight="1">
      <c r="B82" s="10">
        <f>IF($C$5="","",$C$5+74)</f>
        <v/>
      </c>
      <c r="C82" s="10">
        <f>IF($C$5="","",74&amp;"歳")</f>
        <v/>
      </c>
      <c r="D82" s="11" t="n"/>
      <c r="E82" s="11" t="n"/>
      <c r="F82" s="11" t="n"/>
    </row>
    <row r="83" ht="24" customHeight="1">
      <c r="B83" s="10">
        <f>IF($C$5="","",$C$5+75)</f>
        <v/>
      </c>
      <c r="C83" s="10">
        <f>IF($C$5="","",75&amp;"歳")</f>
        <v/>
      </c>
      <c r="D83" s="11" t="n"/>
      <c r="E83" s="11" t="n"/>
      <c r="F83" s="11" t="n"/>
    </row>
    <row r="84" ht="24" customHeight="1">
      <c r="B84" s="10">
        <f>IF($C$5="","",$C$5+76)</f>
        <v/>
      </c>
      <c r="C84" s="10">
        <f>IF($C$5="","",76&amp;"歳")</f>
        <v/>
      </c>
      <c r="D84" s="11" t="n"/>
      <c r="E84" s="11" t="n"/>
      <c r="F84" s="11" t="n"/>
    </row>
    <row r="85" ht="24" customHeight="1">
      <c r="B85" s="10">
        <f>IF($C$5="","",$C$5+77)</f>
        <v/>
      </c>
      <c r="C85" s="10">
        <f>IF($C$5="","",77&amp;"歳")</f>
        <v/>
      </c>
      <c r="D85" s="11" t="n"/>
      <c r="E85" s="11" t="n"/>
      <c r="F85" s="11" t="n"/>
    </row>
    <row r="86" ht="24" customHeight="1">
      <c r="B86" s="10">
        <f>IF($C$5="","",$C$5+78)</f>
        <v/>
      </c>
      <c r="C86" s="10">
        <f>IF($C$5="","",78&amp;"歳")</f>
        <v/>
      </c>
      <c r="D86" s="11" t="n"/>
      <c r="E86" s="11" t="n"/>
      <c r="F86" s="11" t="n"/>
    </row>
    <row r="87" ht="24" customHeight="1">
      <c r="B87" s="10">
        <f>IF($C$5="","",$C$5+79)</f>
        <v/>
      </c>
      <c r="C87" s="10">
        <f>IF($C$5="","",79&amp;"歳")</f>
        <v/>
      </c>
      <c r="D87" s="11" t="n"/>
      <c r="E87" s="11" t="n"/>
      <c r="F87" s="11" t="n"/>
    </row>
    <row r="88" ht="24" customHeight="1">
      <c r="B88" s="8">
        <f>IF($C$5="","",$C$5+80)</f>
        <v/>
      </c>
      <c r="C88" s="8">
        <f>IF($C$5="","",80&amp;"歳")</f>
        <v/>
      </c>
      <c r="D88" s="9" t="n"/>
      <c r="E88" s="9" t="n"/>
      <c r="F88" s="9" t="n"/>
    </row>
    <row r="89" ht="24" customHeight="1">
      <c r="B89" s="10">
        <f>IF($C$5="","",$C$5+81)</f>
        <v/>
      </c>
      <c r="C89" s="10">
        <f>IF($C$5="","",81&amp;"歳")</f>
        <v/>
      </c>
      <c r="D89" s="11" t="n"/>
      <c r="E89" s="11" t="n"/>
      <c r="F89" s="11" t="n"/>
    </row>
    <row r="90" ht="24" customHeight="1">
      <c r="B90" s="10">
        <f>IF($C$5="","",$C$5+82)</f>
        <v/>
      </c>
      <c r="C90" s="10">
        <f>IF($C$5="","",82&amp;"歳")</f>
        <v/>
      </c>
      <c r="D90" s="11" t="n"/>
      <c r="E90" s="11" t="n"/>
      <c r="F90" s="11" t="n"/>
    </row>
    <row r="91" ht="24" customHeight="1">
      <c r="B91" s="10">
        <f>IF($C$5="","",$C$5+83)</f>
        <v/>
      </c>
      <c r="C91" s="10">
        <f>IF($C$5="","",83&amp;"歳")</f>
        <v/>
      </c>
      <c r="D91" s="11" t="n"/>
      <c r="E91" s="11" t="n"/>
      <c r="F91" s="11" t="n"/>
    </row>
    <row r="92" ht="24" customHeight="1">
      <c r="B92" s="10">
        <f>IF($C$5="","",$C$5+84)</f>
        <v/>
      </c>
      <c r="C92" s="10">
        <f>IF($C$5="","",84&amp;"歳")</f>
        <v/>
      </c>
      <c r="D92" s="11" t="n"/>
      <c r="E92" s="11" t="n"/>
      <c r="F92" s="11" t="n"/>
    </row>
    <row r="93" ht="24" customHeight="1">
      <c r="B93" s="10">
        <f>IF($C$5="","",$C$5+85)</f>
        <v/>
      </c>
      <c r="C93" s="10">
        <f>IF($C$5="","",85&amp;"歳")</f>
        <v/>
      </c>
      <c r="D93" s="11" t="n"/>
      <c r="E93" s="11" t="n"/>
      <c r="F93" s="11" t="n"/>
    </row>
    <row r="94" ht="24" customHeight="1">
      <c r="B94" s="10">
        <f>IF($C$5="","",$C$5+86)</f>
        <v/>
      </c>
      <c r="C94" s="10">
        <f>IF($C$5="","",86&amp;"歳")</f>
        <v/>
      </c>
      <c r="D94" s="11" t="n"/>
      <c r="E94" s="11" t="n"/>
      <c r="F94" s="11" t="n"/>
    </row>
    <row r="95" ht="24" customHeight="1">
      <c r="B95" s="10">
        <f>IF($C$5="","",$C$5+87)</f>
        <v/>
      </c>
      <c r="C95" s="10">
        <f>IF($C$5="","",87&amp;"歳")</f>
        <v/>
      </c>
      <c r="D95" s="11" t="n"/>
      <c r="E95" s="11" t="n"/>
      <c r="F95" s="11" t="n"/>
    </row>
    <row r="96" ht="24" customHeight="1">
      <c r="B96" s="10">
        <f>IF($C$5="","",$C$5+88)</f>
        <v/>
      </c>
      <c r="C96" s="10">
        <f>IF($C$5="","",88&amp;"歳")</f>
        <v/>
      </c>
      <c r="D96" s="11" t="n"/>
      <c r="E96" s="11" t="n"/>
      <c r="F96" s="11" t="n"/>
    </row>
    <row r="97" ht="24" customHeight="1">
      <c r="B97" s="10">
        <f>IF($C$5="","",$C$5+89)</f>
        <v/>
      </c>
      <c r="C97" s="10">
        <f>IF($C$5="","",89&amp;"歳")</f>
        <v/>
      </c>
      <c r="D97" s="11" t="n"/>
      <c r="E97" s="11" t="n"/>
      <c r="F97" s="11" t="n"/>
    </row>
    <row r="98" ht="24" customHeight="1">
      <c r="B98" s="8">
        <f>IF($C$5="","",$C$5+90)</f>
        <v/>
      </c>
      <c r="C98" s="8">
        <f>IF($C$5="","",90&amp;"歳")</f>
        <v/>
      </c>
      <c r="D98" s="9" t="n"/>
      <c r="E98" s="9" t="n"/>
      <c r="F98" s="9" t="n"/>
    </row>
    <row r="99" ht="24" customHeight="1">
      <c r="B99" s="10">
        <f>IF($C$5="","",$C$5+91)</f>
        <v/>
      </c>
      <c r="C99" s="10">
        <f>IF($C$5="","",91&amp;"歳")</f>
        <v/>
      </c>
      <c r="D99" s="11" t="n"/>
      <c r="E99" s="11" t="n"/>
      <c r="F99" s="11" t="n"/>
    </row>
    <row r="100" ht="24" customHeight="1">
      <c r="B100" s="10">
        <f>IF($C$5="","",$C$5+92)</f>
        <v/>
      </c>
      <c r="C100" s="10">
        <f>IF($C$5="","",92&amp;"歳")</f>
        <v/>
      </c>
      <c r="D100" s="11" t="n"/>
      <c r="E100" s="11" t="n"/>
      <c r="F100" s="11" t="n"/>
    </row>
    <row r="101" ht="24" customHeight="1">
      <c r="B101" s="10">
        <f>IF($C$5="","",$C$5+93)</f>
        <v/>
      </c>
      <c r="C101" s="10">
        <f>IF($C$5="","",93&amp;"歳")</f>
        <v/>
      </c>
      <c r="D101" s="11" t="n"/>
      <c r="E101" s="11" t="n"/>
      <c r="F101" s="11" t="n"/>
    </row>
    <row r="102" ht="24" customHeight="1">
      <c r="B102" s="10">
        <f>IF($C$5="","",$C$5+94)</f>
        <v/>
      </c>
      <c r="C102" s="10">
        <f>IF($C$5="","",94&amp;"歳")</f>
        <v/>
      </c>
      <c r="D102" s="11" t="n"/>
      <c r="E102" s="11" t="n"/>
      <c r="F102" s="11" t="n"/>
    </row>
    <row r="103" ht="24" customHeight="1">
      <c r="B103" s="10">
        <f>IF($C$5="","",$C$5+95)</f>
        <v/>
      </c>
      <c r="C103" s="10">
        <f>IF($C$5="","",95&amp;"歳")</f>
        <v/>
      </c>
      <c r="D103" s="11" t="n"/>
      <c r="E103" s="11" t="n"/>
      <c r="F103" s="11" t="n"/>
    </row>
    <row r="104" ht="24" customHeight="1">
      <c r="B104" s="10">
        <f>IF($C$5="","",$C$5+96)</f>
        <v/>
      </c>
      <c r="C104" s="10">
        <f>IF($C$5="","",96&amp;"歳")</f>
        <v/>
      </c>
      <c r="D104" s="11" t="n"/>
      <c r="E104" s="11" t="n"/>
      <c r="F104" s="11" t="n"/>
    </row>
    <row r="105" ht="24" customHeight="1">
      <c r="B105" s="10">
        <f>IF($C$5="","",$C$5+97)</f>
        <v/>
      </c>
      <c r="C105" s="10">
        <f>IF($C$5="","",97&amp;"歳")</f>
        <v/>
      </c>
      <c r="D105" s="11" t="n"/>
      <c r="E105" s="11" t="n"/>
      <c r="F105" s="11" t="n"/>
    </row>
    <row r="106" ht="24" customHeight="1">
      <c r="B106" s="10">
        <f>IF($C$5="","",$C$5+98)</f>
        <v/>
      </c>
      <c r="C106" s="10">
        <f>IF($C$5="","",98&amp;"歳")</f>
        <v/>
      </c>
      <c r="D106" s="11" t="n"/>
      <c r="E106" s="11" t="n"/>
      <c r="F106" s="11" t="n"/>
    </row>
    <row r="107" ht="24" customHeight="1">
      <c r="B107" s="10">
        <f>IF($C$5="","",$C$5+99)</f>
        <v/>
      </c>
      <c r="C107" s="10">
        <f>IF($C$5="","",99&amp;"歳")</f>
        <v/>
      </c>
      <c r="D107" s="11" t="n"/>
      <c r="E107" s="11" t="n"/>
      <c r="F107" s="11" t="n"/>
    </row>
    <row r="108" ht="24" customHeight="1">
      <c r="B108" s="8">
        <f>IF($C$5="","",$C$5+100)</f>
        <v/>
      </c>
      <c r="C108" s="8">
        <f>IF($C$5="","",100&amp;"歳")</f>
        <v/>
      </c>
      <c r="D108" s="9" t="n"/>
      <c r="E108" s="9" t="n"/>
      <c r="F108" s="9" t="n"/>
    </row>
  </sheetData>
  <dataValidations count="1">
    <dataValidation sqref="C5" showDropDown="0" showInputMessage="0" showErrorMessage="1" allowBlank="0" errorTitle="生まれた年" error="西暦4けた（例：1950）で入力してください。" type="whole" operator="between">
      <formula1>1900</formula1>
      <formula2>2030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E17"/>
  <sheetViews>
    <sheetView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14" customWidth="1" min="3" max="3"/>
    <col width="40" customWidth="1" min="4" max="4"/>
    <col width="70" customWidth="1" min="5" max="5"/>
  </cols>
  <sheetData>
    <row r="2">
      <c r="B2" s="1" t="inlineStr">
        <is>
          <t>思い出の質問</t>
        </is>
      </c>
    </row>
    <row r="3">
      <c r="B3" s="2" t="inlineStr">
        <is>
          <t>答えやすい質問から、ひとことでも。セル内の改行は Alt＋Enter</t>
        </is>
      </c>
    </row>
    <row r="5">
      <c r="B5" s="7" t="inlineStr">
        <is>
          <t>No.</t>
        </is>
      </c>
      <c r="C5" s="7" t="inlineStr">
        <is>
          <t>時期</t>
        </is>
      </c>
      <c r="D5" s="7" t="inlineStr">
        <is>
          <t>質問</t>
        </is>
      </c>
      <c r="E5" s="7" t="inlineStr">
        <is>
          <t>こたえ</t>
        </is>
      </c>
    </row>
    <row r="6" ht="90" customHeight="1">
      <c r="B6" s="12" t="n">
        <v>1</v>
      </c>
      <c r="C6" s="13" t="inlineStr">
        <is>
          <t>子どものころ</t>
        </is>
      </c>
      <c r="D6" s="14" t="inlineStr">
        <is>
          <t>生まれた町と、子どものころの家の様子</t>
        </is>
      </c>
      <c r="E6" s="11" t="inlineStr"/>
    </row>
    <row r="7" ht="90" customHeight="1">
      <c r="B7" s="12" t="n">
        <v>2</v>
      </c>
      <c r="C7" s="13" t="inlineStr">
        <is>
          <t>子どものころ</t>
        </is>
      </c>
      <c r="D7" s="14" t="inlineStr">
        <is>
          <t>夢中になった遊び、好きだった食べもの</t>
        </is>
      </c>
      <c r="E7" s="11" t="inlineStr"/>
    </row>
    <row r="8" ht="90" customHeight="1">
      <c r="B8" s="12" t="n">
        <v>3</v>
      </c>
      <c r="C8" s="13" t="inlineStr">
        <is>
          <t>学生のころ</t>
        </is>
      </c>
      <c r="D8" s="14" t="inlineStr">
        <is>
          <t>印象に残っている先生や友だち</t>
        </is>
      </c>
      <c r="E8" s="11" t="inlineStr"/>
    </row>
    <row r="9" ht="90" customHeight="1">
      <c r="B9" s="12" t="n">
        <v>4</v>
      </c>
      <c r="C9" s="13" t="inlineStr">
        <is>
          <t>若いころ</t>
        </is>
      </c>
      <c r="D9" s="14" t="inlineStr">
        <is>
          <t>打ち込んだこと、あこがれていたこと</t>
        </is>
      </c>
      <c r="E9" s="11" t="inlineStr"/>
    </row>
    <row r="10" ht="90" customHeight="1">
      <c r="B10" s="12" t="n">
        <v>5</v>
      </c>
      <c r="C10" s="13" t="inlineStr">
        <is>
          <t>仕事と暮らし</t>
        </is>
      </c>
      <c r="D10" s="14" t="inlineStr">
        <is>
          <t>はじめての仕事と、そのころの暮らし</t>
        </is>
      </c>
      <c r="E10" s="11" t="inlineStr"/>
    </row>
    <row r="11" ht="90" customHeight="1">
      <c r="B11" s="12" t="n">
        <v>6</v>
      </c>
      <c r="C11" s="13" t="inlineStr">
        <is>
          <t>仕事と暮らし</t>
        </is>
      </c>
      <c r="D11" s="14" t="inlineStr">
        <is>
          <t>仕事や暮らしの中で、いちばん誇りに思うこと</t>
        </is>
      </c>
      <c r="E11" s="11" t="inlineStr"/>
    </row>
    <row r="12" ht="90" customHeight="1">
      <c r="B12" s="12" t="n">
        <v>7</v>
      </c>
      <c r="C12" s="13" t="inlineStr">
        <is>
          <t>家族</t>
        </is>
      </c>
      <c r="D12" s="14" t="inlineStr">
        <is>
          <t>家族との忘れられない思い出</t>
        </is>
      </c>
      <c r="E12" s="11" t="inlineStr"/>
    </row>
    <row r="13" ht="90" customHeight="1">
      <c r="B13" s="12" t="n">
        <v>8</v>
      </c>
      <c r="C13" s="13" t="inlineStr">
        <is>
          <t>家族</t>
        </is>
      </c>
      <c r="D13" s="14" t="inlineStr">
        <is>
          <t>大切な人との出会い</t>
        </is>
      </c>
      <c r="E13" s="11" t="inlineStr"/>
    </row>
    <row r="14" ht="90" customHeight="1">
      <c r="B14" s="12" t="n">
        <v>9</v>
      </c>
      <c r="C14" s="13" t="inlineStr">
        <is>
          <t>これまで</t>
        </is>
      </c>
      <c r="D14" s="14" t="inlineStr">
        <is>
          <t>人生でいちばんうれしかったこと</t>
        </is>
      </c>
      <c r="E14" s="11" t="inlineStr"/>
    </row>
    <row r="15" ht="90" customHeight="1">
      <c r="B15" s="12" t="n">
        <v>10</v>
      </c>
      <c r="C15" s="13" t="inlineStr">
        <is>
          <t>これまで</t>
        </is>
      </c>
      <c r="D15" s="14" t="inlineStr">
        <is>
          <t>つらかった時期と、それをどう乗り越えたか</t>
        </is>
      </c>
      <c r="E15" s="11" t="inlineStr"/>
    </row>
    <row r="16" ht="90" customHeight="1">
      <c r="B16" s="12" t="n">
        <v>11</v>
      </c>
      <c r="C16" s="13" t="inlineStr">
        <is>
          <t>これから</t>
        </is>
      </c>
      <c r="D16" s="14" t="inlineStr">
        <is>
          <t>これからやってみたいこと、行ってみたい場所</t>
        </is>
      </c>
      <c r="E16" s="11" t="inlineStr"/>
    </row>
    <row r="17" ht="90" customHeight="1">
      <c r="B17" s="12" t="n">
        <v>12</v>
      </c>
      <c r="C17" s="13" t="inlineStr">
        <is>
          <t>これから</t>
        </is>
      </c>
      <c r="D17" s="14" t="inlineStr">
        <is>
          <t>家族や大切な人に伝えたいこと</t>
        </is>
      </c>
      <c r="E17" s="11" t="inlineStr"/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C12"/>
  <sheetViews>
    <sheetView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90" customWidth="1" min="3" max="3"/>
  </cols>
  <sheetData>
    <row r="2">
      <c r="B2" s="1" t="inlineStr">
        <is>
          <t>家族へのメッセージ</t>
        </is>
      </c>
    </row>
    <row r="3">
      <c r="B3" s="2" t="inlineStr">
        <is>
          <t>読んでほしい人に向けて</t>
        </is>
      </c>
    </row>
    <row r="5">
      <c r="B5" s="7" t="inlineStr">
        <is>
          <t>だれへ</t>
        </is>
      </c>
      <c r="C5" s="7" t="inlineStr">
        <is>
          <t>伝えたいこと</t>
        </is>
      </c>
    </row>
    <row r="6" ht="110" customHeight="1">
      <c r="B6" s="15" t="inlineStr">
        <is>
          <t>このノートを読んでくれる人へ</t>
        </is>
      </c>
      <c r="C6" s="11" t="n"/>
    </row>
    <row r="7" ht="70" customHeight="1">
      <c r="B7" s="16" t="n"/>
      <c r="C7" s="11" t="n"/>
    </row>
    <row r="8" ht="70" customHeight="1">
      <c r="B8" s="16" t="n"/>
      <c r="C8" s="11" t="n"/>
    </row>
    <row r="9" ht="70" customHeight="1">
      <c r="B9" s="16" t="n"/>
      <c r="C9" s="11" t="n"/>
    </row>
    <row r="10" ht="70" customHeight="1">
      <c r="B10" s="16" t="n"/>
      <c r="C10" s="11" t="n"/>
    </row>
    <row r="11" ht="70" customHeight="1">
      <c r="B11" s="16" t="n"/>
      <c r="C11" s="11" t="n"/>
    </row>
    <row r="12" ht="70" customHeight="1">
      <c r="B12" s="16" t="n"/>
      <c r="C12" s="11" t="n"/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ふれあいの丘</dc:creator>
  <dc:title xmlns:dc="http://purl.org/dc/elements/1.1/">わたしの自分史（自分史テンプレート）</dc:title>
  <dcterms:created xmlns:dcterms="http://purl.org/dc/terms/" xmlns:xsi="http://www.w3.org/2001/XMLSchema-instance" xsi:type="dcterms:W3CDTF">2026-09-30T23:46:38Z</dcterms:created>
  <dcterms:modified xmlns:dcterms="http://purl.org/dc/terms/" xmlns:xsi="http://www.w3.org/2001/XMLSchema-instance" xsi:type="dcterms:W3CDTF">2026-09-30T23:46:38Z</dcterms:modified>
</cp:coreProperties>
</file>