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使い方と出典" sheetId="1" state="visible" r:id="rId1"/>
    <sheet xmlns:r="http://schemas.openxmlformats.org/officeDocument/2006/relationships" name="回忌の計算" sheetId="2" state="visible" r:id="rId2"/>
    <sheet xmlns:r="http://schemas.openxmlformats.org/officeDocument/2006/relationships" name="早見表" sheetId="3" state="visible" r:id="rId3"/>
    <sheet xmlns:r="http://schemas.openxmlformats.org/officeDocument/2006/relationships" name="逆引き" sheetId="4" state="visible" r:id="rId4"/>
  </sheets>
  <definedNames>
    <definedName name="_xlnm.Print_Titles" localSheetId="2">'早見表'!$5:$5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13">
    <font>
      <name val="Calibri"/>
      <family val="2"/>
      <color theme="1"/>
      <sz val="11"/>
      <scheme val="minor"/>
    </font>
    <font>
      <name val="游ゴシック"/>
      <b val="1"/>
      <color rgb="002B4C3C"/>
      <sz val="16"/>
    </font>
    <font>
      <name val="游ゴシック"/>
      <color rgb="006F6A60"/>
      <sz val="10"/>
    </font>
    <font>
      <name val="游ゴシック"/>
      <b val="1"/>
      <color rgb="002B4C3C"/>
      <sz val="12"/>
    </font>
    <font>
      <name val="游ゴシック"/>
      <color rgb="00222222"/>
      <sz val="11"/>
    </font>
    <font>
      <name val="游ゴシック"/>
      <b val="1"/>
      <color rgb="002B4C3C"/>
      <sz val="15"/>
    </font>
    <font>
      <name val="游ゴシック"/>
      <b val="1"/>
      <color rgb="002B4C3C"/>
      <sz val="11"/>
    </font>
    <font>
      <name val="游ゴシック"/>
      <b val="1"/>
      <color rgb="00222222"/>
      <sz val="13"/>
    </font>
    <font>
      <name val="游ゴシック"/>
      <color rgb="006F6A60"/>
      <sz val="9"/>
    </font>
    <font>
      <name val="游ゴシック"/>
      <b val="1"/>
      <color rgb="002B4C3C"/>
      <sz val="10"/>
    </font>
    <font>
      <name val="游ゴシック"/>
      <color rgb="00222222"/>
      <sz val="10"/>
    </font>
    <font>
      <name val="游ゴシック"/>
      <b val="1"/>
      <color rgb="00FFFFFF"/>
      <sz val="10"/>
    </font>
    <font>
      <name val="游ゴシック"/>
      <b val="1"/>
      <color rgb="00222222"/>
      <sz val="11"/>
    </font>
  </fonts>
  <fills count="5">
    <fill>
      <patternFill/>
    </fill>
    <fill>
      <patternFill patternType="gray125"/>
    </fill>
    <fill>
      <patternFill patternType="solid">
        <fgColor rgb="00E8F0EA"/>
      </patternFill>
    </fill>
    <fill>
      <patternFill patternType="solid">
        <fgColor rgb="00FFF4C2"/>
      </patternFill>
    </fill>
    <fill>
      <patternFill patternType="solid">
        <fgColor rgb="002B4C3C"/>
      </patternFill>
    </fill>
  </fills>
  <borders count="2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0" borderId="0" pivotButton="0" quotePrefix="0" xfId="0"/>
    <xf numFmtId="0" fontId="6" fillId="2" borderId="1" applyAlignment="1" pivotButton="0" quotePrefix="0" xfId="0">
      <alignment horizontal="left" vertical="center" wrapText="1"/>
    </xf>
    <xf numFmtId="0" fontId="7" fillId="3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9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left" vertical="center" wrapText="1"/>
    </xf>
    <xf numFmtId="0" fontId="3" fillId="0" borderId="0" pivotButton="0" quotePrefix="0" xfId="0"/>
    <xf numFmtId="0" fontId="11" fillId="4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 wrapText="1"/>
    </xf>
    <xf numFmtId="1" fontId="7" fillId="0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164" fontId="12" fillId="0" borderId="1" applyAlignment="1" pivotButton="0" quotePrefix="0" xfId="0">
      <alignment horizontal="center" vertical="center" wrapText="1"/>
    </xf>
    <xf numFmtId="1" fontId="6" fillId="2" borderId="1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1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34"/>
  <sheetViews>
    <sheetView workbookViewId="0">
      <selection activeCell="A1" sqref="A1"/>
    </sheetView>
  </sheetViews>
  <sheetFormatPr baseColWidth="8" defaultRowHeight="15"/>
  <cols>
    <col width="2" customWidth="1" min="1" max="1"/>
    <col width="110" customWidth="1" min="2" max="2"/>
  </cols>
  <sheetData>
    <row r="2">
      <c r="B2" s="1" t="inlineStr">
        <is>
          <t>法事（年忌法要）の回忌早見表（エクセル版）</t>
        </is>
      </c>
    </row>
    <row r="3">
      <c r="B3" s="2" t="inlineStr">
        <is>
          <t>亡くなった年を入れると、一周忌から五十回忌までの年がわかります｜ふれあいの丘｜無料｜2026年10月3日確認</t>
        </is>
      </c>
    </row>
    <row r="5" ht="22" customHeight="1">
      <c r="B5" s="3" t="inlineStr">
        <is>
          <t>使い方</t>
        </is>
      </c>
    </row>
    <row r="6" ht="34" customHeight="1">
      <c r="B6" s="4" t="inlineStr">
        <is>
          <t>1. 「回忌の計算」シートの黄色い欄に、亡くなった年（西暦）を入れます。各回忌の年が自動で出ます。</t>
        </is>
      </c>
    </row>
    <row r="7" ht="34" customHeight="1">
      <c r="B7" s="4" t="inlineStr">
        <is>
          <t>2. 亡くなった月と日も入れると、各回忌の祥月命日（その年の命日）と曜日、初七日〜四十九日・百箇日の日付も出ます。</t>
        </is>
      </c>
    </row>
    <row r="8" ht="34" customHeight="1">
      <c r="B8" s="4" t="inlineStr">
        <is>
          <t>3. 「早見表」シートは没年ごとの一覧、「逆引き」シートは、調べたい年（黄色い欄）に何回忌を営むかの一覧です。</t>
        </is>
      </c>
    </row>
    <row r="9" ht="34" customHeight="1">
      <c r="B9" s="4" t="inlineStr">
        <is>
          <t>黄色い欄のほかは数式です。行や列を消すと計算が崩れることがあります。</t>
        </is>
      </c>
    </row>
    <row r="10" ht="22" customHeight="1">
      <c r="B10" s="4" t="inlineStr"/>
    </row>
    <row r="11" ht="22" customHeight="1">
      <c r="B11" s="3" t="inlineStr">
        <is>
          <t>数え方</t>
        </is>
      </c>
    </row>
    <row r="12" ht="34" customHeight="1">
      <c r="B12" s="4" t="inlineStr">
        <is>
          <t>一周忌は亡くなった翌年（満1年）。それ以降は「○回忌の年＝亡くなった年＋（○−1）年」です（三回忌＝満2年、七回忌＝満6年）。浄土宗・天台宗の公式サイトの説明によります。</t>
        </is>
      </c>
    </row>
    <row r="13" ht="34" customHeight="1">
      <c r="B13" s="4" t="inlineStr">
        <is>
          <t>一周忌の次が三回忌になるのは、亡くなった日を一回忌と数えるためです（天台宗の法話）。</t>
        </is>
      </c>
    </row>
    <row r="14" ht="34" customHeight="1">
      <c r="B14" s="4" t="inlineStr">
        <is>
          <t>中陰（初七日〜四十九日）は、亡くなった日を1日目として数えます（天台宗・浄土宗・浄土真宗本願寺派）。地域によっては前夜（逮夜）から数えることもあり、その場合は各日が1日早くなります（浄土宗の年回表ツールの「逮夜日」の計算）。</t>
        </is>
      </c>
    </row>
    <row r="15" ht="22" customHeight="1">
      <c r="B15" s="4" t="inlineStr"/>
    </row>
    <row r="16" ht="22" customHeight="1">
      <c r="B16" s="3" t="inlineStr">
        <is>
          <t>宗派・地域で違うこと（迷ったら菩提寺・葬儀社・親族に確認してください）</t>
        </is>
      </c>
    </row>
    <row r="17" ht="34" customHeight="1">
      <c r="B17" s="4" t="inlineStr">
        <is>
          <t>弔い上げ（最後の年忌法要）：日蓮宗は「通常は三十三回忌が多いが地方や寺院により前後する」、天台宗は「三十三回忌をもって弔い上げとする型」、浄土宗は「五十回忌の後は五十年ごとに法要」、浄土真宗本願寺派は「五十回忌でおしまいではない」と説明しています。</t>
        </is>
      </c>
    </row>
    <row r="18" ht="34" customHeight="1">
      <c r="B18" s="4" t="inlineStr">
        <is>
          <t>二十三回忌・二十七回忌を営むかどうか、忌明けを四十九日とするか五七日（三十五日）とするかも、地域・寺院で違うことがあります。</t>
        </is>
      </c>
    </row>
    <row r="19" ht="34" customHeight="1">
      <c r="B19" s="4" t="inlineStr">
        <is>
          <t>年回法要は祥月命日かお逮夜に営むのが正式で、都合がつかない場合は前に行うのがよい、と曹洞宗は説明しています。</t>
        </is>
      </c>
    </row>
    <row r="20" ht="34" customHeight="1">
      <c r="B20" s="4" t="inlineStr">
        <is>
          <t>神道の年祭は、神社本庁によると満1年・3年・5年・10年、以降10年ごと（この表の仏式の回忌とは数え方が違います）。キリスト教は教派・教会によって異なります。</t>
        </is>
      </c>
    </row>
    <row r="21" ht="22" customHeight="1">
      <c r="B21" s="4" t="inlineStr"/>
    </row>
    <row r="22" ht="22" customHeight="1">
      <c r="B22" s="3" t="inlineStr">
        <is>
          <t>出典（2026年10月3日確認）</t>
        </is>
      </c>
    </row>
    <row r="23" ht="34" customHeight="1">
      <c r="B23" s="4" t="inlineStr">
        <is>
          <t>浄土宗「よくあるご質問」 https://jodo.or.jp/faq/ ／「中陰表・年回表」 https://jodo.or.jp/tool/</t>
        </is>
      </c>
    </row>
    <row r="24" ht="34" customHeight="1">
      <c r="B24" s="4" t="inlineStr">
        <is>
          <t>天台宗「葬儀と供養について」 https://www.tendai.or.jp/sougi/ ／法話集「年回の数え方がわからないのですが」 https://www.tendai.or.jp/houwashuu/kiji.php?nid=50 ／「Q&amp;A」 https://www.tendai.or.jp/qa/</t>
        </is>
      </c>
    </row>
    <row r="25" ht="34" customHeight="1">
      <c r="B25" s="4" t="inlineStr">
        <is>
          <t>曹洞宗 曹洞禅ネット「法事の営み方」 https://www.sotozen-net.or.jp/ceremony/memorial/hoji</t>
        </is>
      </c>
    </row>
    <row r="26" ht="34" customHeight="1">
      <c r="B26" s="4" t="inlineStr">
        <is>
          <t>大本山妙心寺（臨済宗妙心寺派）法話「一周忌（2008/11）」 https://www.myoshinji.or.jp/houwa/archive/200811-1</t>
        </is>
      </c>
    </row>
    <row r="27" ht="34" customHeight="1">
      <c r="B27" s="4" t="inlineStr">
        <is>
          <t>日蓮宗ポータルサイト「弔い上げ」 https://www.nichiren.or.jp/glossary/id554/</t>
        </is>
      </c>
    </row>
    <row r="28" ht="34" customHeight="1">
      <c r="B28" s="4" t="inlineStr">
        <is>
          <t>浄土真宗本願寺派「よくあるご質問」 https://www.hongwanji.or.jp/faq/list.html ／真宗大谷派「仏事のこと」 https://www.higashihonganji.or.jp/teachings/butsuji-kuyo/</t>
        </is>
      </c>
    </row>
    <row r="29" ht="34" customHeight="1">
      <c r="B29" s="4" t="inlineStr">
        <is>
          <t>神社本庁「神葬祭」 https://www.jinjahoncho.or.jp/omairi/shinsousai/</t>
        </is>
      </c>
    </row>
    <row r="30" ht="22" customHeight="1">
      <c r="B30" s="4" t="inlineStr"/>
    </row>
    <row r="31" ht="22" customHeight="1">
      <c r="B31" s="3" t="inlineStr">
        <is>
          <t>このファイルについて</t>
        </is>
      </c>
    </row>
    <row r="32" ht="34" customHeight="1">
      <c r="B32" s="4" t="inlineStr">
        <is>
          <t>一般的な情報提供です。営む回忌・日取り・弔い上げなど個別の判断は、菩提寺・葬儀社・親族に確認してください。お布施などの金額は扱っていません。</t>
        </is>
      </c>
    </row>
    <row r="33" ht="34" customHeight="1">
      <c r="B33" s="4" t="inlineStr">
        <is>
          <t>書いた内容は、お使いのパソコンに残るだけで、当サイトが受け取ることはありません。個人利用の範囲で自由に使えます。</t>
        </is>
      </c>
    </row>
    <row r="34" ht="34" customHeight="1">
      <c r="B34" s="4" t="inlineStr">
        <is>
          <t>発行：生前整理支援センター ふれあいの丘（株式会社Kogera）　www.fureaino-oka.com/sogi/nenki-hayamihyo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F3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22" customWidth="1" min="2" max="2"/>
    <col width="26" customWidth="1" min="3" max="3"/>
    <col width="14" customWidth="1" min="4" max="4"/>
    <col width="24" customWidth="1" min="5" max="5"/>
    <col width="10" customWidth="1" min="6" max="6"/>
    <col width="4" customWidth="1" min="7" max="7"/>
  </cols>
  <sheetData>
    <row r="2">
      <c r="B2" s="5" t="inlineStr">
        <is>
          <t>回忌の計算（亡くなった年を入れると各回忌の年が出ます）</t>
        </is>
      </c>
    </row>
    <row r="3">
      <c r="B3" s="2" t="inlineStr">
        <is>
          <t>黄色い欄に入力してください。月・日は空欄でもかまいません（入れると祥月命日と中陰の日付も出ます）。</t>
        </is>
      </c>
    </row>
    <row r="5">
      <c r="B5" s="6" t="inlineStr">
        <is>
          <t>亡くなった年（西暦）</t>
        </is>
      </c>
      <c r="C5" s="7" t="n">
        <v>2024</v>
      </c>
      <c r="D5" s="8" t="inlineStr">
        <is>
          <t>例：2024（令和○年＝○＋2018、平成○年＝○＋1988、昭和○年＝○＋1925）</t>
        </is>
      </c>
    </row>
    <row r="6">
      <c r="B6" s="6" t="inlineStr">
        <is>
          <t>亡くなった月</t>
        </is>
      </c>
      <c r="C6" s="7" t="n"/>
      <c r="D6" s="8" t="inlineStr">
        <is>
          <t>1〜12</t>
        </is>
      </c>
    </row>
    <row r="7">
      <c r="B7" s="6" t="inlineStr">
        <is>
          <t>亡くなった日</t>
        </is>
      </c>
      <c r="C7" s="7" t="n"/>
      <c r="D7" s="8" t="inlineStr">
        <is>
          <t>1〜31</t>
        </is>
      </c>
    </row>
    <row r="8">
      <c r="B8" s="9" t="inlineStr">
        <is>
          <t>和暦</t>
        </is>
      </c>
      <c r="C8" s="10">
        <f>IF($C$5="","",IF($C$5&gt;2019,"令和"&amp;($C$5-2018)&amp;"年",IF($C$5=2019,"平成31年・令和元年",IF($C$5&gt;1989,"平成"&amp;($C$5-1988)&amp;"年",IF($C$5=1989,"昭和64年・平成元年","昭和"&amp;($C$5-1925)&amp;"年")))))</f>
        <v/>
      </c>
    </row>
    <row r="9">
      <c r="B9" s="9" t="inlineStr">
        <is>
          <t>命日の確認</t>
        </is>
      </c>
      <c r="C9" s="11">
        <f>IF(NOT(AND($C$5&lt;&gt;"",$C$6&lt;&gt;"",$C$7&lt;&gt;"")),"（月日を入れると祥月命日と中陰の日付も出ます）",IF(DAY(DATE($C$5,$C$6,$C$7))&lt;&gt;$C$7,"その月にない日付です。月日を確認してください",TEXT(DATE($C$5,$C$6,$C$7),"yyyy/m/d")&amp;"（"&amp;CHOOSE(WEEKDAY(DATE($C$5,$C$6,$C$7)),"日","月","火","水","木","金","土")&amp;"）に亡くなった方"))</f>
        <v/>
      </c>
    </row>
    <row r="11">
      <c r="B11" s="12" t="inlineStr">
        <is>
          <t>年忌法要（回忌）</t>
        </is>
      </c>
    </row>
    <row r="12">
      <c r="B12" s="13" t="inlineStr">
        <is>
          <t>回忌</t>
        </is>
      </c>
      <c r="C12" s="13" t="inlineStr">
        <is>
          <t>数え方</t>
        </is>
      </c>
      <c r="D12" s="13" t="inlineStr">
        <is>
          <t>営む年（西暦）</t>
        </is>
      </c>
      <c r="E12" s="13" t="inlineStr">
        <is>
          <t>祥月命日（その年の命日）</t>
        </is>
      </c>
      <c r="F12" s="13" t="inlineStr">
        <is>
          <t>曜日</t>
        </is>
      </c>
    </row>
    <row r="13" ht="22" customHeight="1">
      <c r="B13" s="14" t="inlineStr">
        <is>
          <t>一周忌</t>
        </is>
      </c>
      <c r="C13" s="15" t="inlineStr">
        <is>
          <t>亡くなった年＋1年（翌年）</t>
        </is>
      </c>
      <c r="D13" s="16">
        <f>IF($C$5="","",$C$5+1)</f>
        <v/>
      </c>
      <c r="E13" s="17">
        <f>IF(NOT(AND(AND($C$5&lt;&gt;"",$C$6&lt;&gt;"",$C$7&lt;&gt;""),DAY(DATE($C$5,$C$6,$C$7))=$C$7)),"",IF(AND($C$6=2,$C$7=29,DAY(DATE(D13,2,29))&lt;&gt;29),"うるう年でない年のため菩提寺に確認",DATE(D13,$C$6,$C$7)))</f>
        <v/>
      </c>
      <c r="F13" s="10">
        <f>IF(ISNUMBER(E13),CHOOSE(WEEKDAY(E13),"日","月","火","水","木","金","土"),"")</f>
        <v/>
      </c>
    </row>
    <row r="14" ht="22" customHeight="1">
      <c r="B14" s="14" t="inlineStr">
        <is>
          <t>三回忌</t>
        </is>
      </c>
      <c r="C14" s="15" t="inlineStr">
        <is>
          <t>亡くなった年＋3−1＝＋2年</t>
        </is>
      </c>
      <c r="D14" s="16">
        <f>IF($C$5="","",$C$5+2)</f>
        <v/>
      </c>
      <c r="E14" s="17">
        <f>IF(NOT(AND(AND($C$5&lt;&gt;"",$C$6&lt;&gt;"",$C$7&lt;&gt;""),DAY(DATE($C$5,$C$6,$C$7))=$C$7)),"",IF(AND($C$6=2,$C$7=29,DAY(DATE(D14,2,29))&lt;&gt;29),"うるう年でない年のため菩提寺に確認",DATE(D14,$C$6,$C$7)))</f>
        <v/>
      </c>
      <c r="F14" s="10">
        <f>IF(ISNUMBER(E14),CHOOSE(WEEKDAY(E14),"日","月","火","水","木","金","土"),"")</f>
        <v/>
      </c>
    </row>
    <row r="15" ht="22" customHeight="1">
      <c r="B15" s="14" t="inlineStr">
        <is>
          <t>七回忌</t>
        </is>
      </c>
      <c r="C15" s="15" t="inlineStr">
        <is>
          <t>亡くなった年＋7−1＝＋6年</t>
        </is>
      </c>
      <c r="D15" s="16">
        <f>IF($C$5="","",$C$5+6)</f>
        <v/>
      </c>
      <c r="E15" s="17">
        <f>IF(NOT(AND(AND($C$5&lt;&gt;"",$C$6&lt;&gt;"",$C$7&lt;&gt;""),DAY(DATE($C$5,$C$6,$C$7))=$C$7)),"",IF(AND($C$6=2,$C$7=29,DAY(DATE(D15,2,29))&lt;&gt;29),"うるう年でない年のため菩提寺に確認",DATE(D15,$C$6,$C$7)))</f>
        <v/>
      </c>
      <c r="F15" s="10">
        <f>IF(ISNUMBER(E15),CHOOSE(WEEKDAY(E15),"日","月","火","水","木","金","土"),"")</f>
        <v/>
      </c>
    </row>
    <row r="16" ht="22" customHeight="1">
      <c r="B16" s="14" t="inlineStr">
        <is>
          <t>十三回忌</t>
        </is>
      </c>
      <c r="C16" s="15" t="inlineStr">
        <is>
          <t>亡くなった年＋13−1＝＋12年</t>
        </is>
      </c>
      <c r="D16" s="16">
        <f>IF($C$5="","",$C$5+12)</f>
        <v/>
      </c>
      <c r="E16" s="17">
        <f>IF(NOT(AND(AND($C$5&lt;&gt;"",$C$6&lt;&gt;"",$C$7&lt;&gt;""),DAY(DATE($C$5,$C$6,$C$7))=$C$7)),"",IF(AND($C$6=2,$C$7=29,DAY(DATE(D16,2,29))&lt;&gt;29),"うるう年でない年のため菩提寺に確認",DATE(D16,$C$6,$C$7)))</f>
        <v/>
      </c>
      <c r="F16" s="10">
        <f>IF(ISNUMBER(E16),CHOOSE(WEEKDAY(E16),"日","月","火","水","木","金","土"),"")</f>
        <v/>
      </c>
    </row>
    <row r="17" ht="22" customHeight="1">
      <c r="B17" s="14" t="inlineStr">
        <is>
          <t>十七回忌</t>
        </is>
      </c>
      <c r="C17" s="15" t="inlineStr">
        <is>
          <t>亡くなった年＋17−1＝＋16年</t>
        </is>
      </c>
      <c r="D17" s="16">
        <f>IF($C$5="","",$C$5+16)</f>
        <v/>
      </c>
      <c r="E17" s="17">
        <f>IF(NOT(AND(AND($C$5&lt;&gt;"",$C$6&lt;&gt;"",$C$7&lt;&gt;""),DAY(DATE($C$5,$C$6,$C$7))=$C$7)),"",IF(AND($C$6=2,$C$7=29,DAY(DATE(D17,2,29))&lt;&gt;29),"うるう年でない年のため菩提寺に確認",DATE(D17,$C$6,$C$7)))</f>
        <v/>
      </c>
      <c r="F17" s="10">
        <f>IF(ISNUMBER(E17),CHOOSE(WEEKDAY(E17),"日","月","火","水","木","金","土"),"")</f>
        <v/>
      </c>
    </row>
    <row r="18" ht="22" customHeight="1">
      <c r="B18" s="14" t="inlineStr">
        <is>
          <t>二十三回忌</t>
        </is>
      </c>
      <c r="C18" s="15" t="inlineStr">
        <is>
          <t>亡くなった年＋23−1＝＋22年</t>
        </is>
      </c>
      <c r="D18" s="16">
        <f>IF($C$5="","",$C$5+22)</f>
        <v/>
      </c>
      <c r="E18" s="17">
        <f>IF(NOT(AND(AND($C$5&lt;&gt;"",$C$6&lt;&gt;"",$C$7&lt;&gt;""),DAY(DATE($C$5,$C$6,$C$7))=$C$7)),"",IF(AND($C$6=2,$C$7=29,DAY(DATE(D18,2,29))&lt;&gt;29),"うるう年でない年のため菩提寺に確認",DATE(D18,$C$6,$C$7)))</f>
        <v/>
      </c>
      <c r="F18" s="10">
        <f>IF(ISNUMBER(E18),CHOOSE(WEEKDAY(E18),"日","月","火","水","木","金","土"),"")</f>
        <v/>
      </c>
    </row>
    <row r="19" ht="22" customHeight="1">
      <c r="B19" s="14" t="inlineStr">
        <is>
          <t>二十七回忌</t>
        </is>
      </c>
      <c r="C19" s="15" t="inlineStr">
        <is>
          <t>亡くなった年＋27−1＝＋26年</t>
        </is>
      </c>
      <c r="D19" s="16">
        <f>IF($C$5="","",$C$5+26)</f>
        <v/>
      </c>
      <c r="E19" s="17">
        <f>IF(NOT(AND(AND($C$5&lt;&gt;"",$C$6&lt;&gt;"",$C$7&lt;&gt;""),DAY(DATE($C$5,$C$6,$C$7))=$C$7)),"",IF(AND($C$6=2,$C$7=29,DAY(DATE(D19,2,29))&lt;&gt;29),"うるう年でない年のため菩提寺に確認",DATE(D19,$C$6,$C$7)))</f>
        <v/>
      </c>
      <c r="F19" s="10">
        <f>IF(ISNUMBER(E19),CHOOSE(WEEKDAY(E19),"日","月","火","水","木","金","土"),"")</f>
        <v/>
      </c>
    </row>
    <row r="20" ht="22" customHeight="1">
      <c r="B20" s="14" t="inlineStr">
        <is>
          <t>三十三回忌</t>
        </is>
      </c>
      <c r="C20" s="15" t="inlineStr">
        <is>
          <t>亡くなった年＋33−1＝＋32年</t>
        </is>
      </c>
      <c r="D20" s="16">
        <f>IF($C$5="","",$C$5+32)</f>
        <v/>
      </c>
      <c r="E20" s="17">
        <f>IF(NOT(AND(AND($C$5&lt;&gt;"",$C$6&lt;&gt;"",$C$7&lt;&gt;""),DAY(DATE($C$5,$C$6,$C$7))=$C$7)),"",IF(AND($C$6=2,$C$7=29,DAY(DATE(D20,2,29))&lt;&gt;29),"うるう年でない年のため菩提寺に確認",DATE(D20,$C$6,$C$7)))</f>
        <v/>
      </c>
      <c r="F20" s="10">
        <f>IF(ISNUMBER(E20),CHOOSE(WEEKDAY(E20),"日","月","火","水","木","金","土"),"")</f>
        <v/>
      </c>
    </row>
    <row r="21" ht="22" customHeight="1">
      <c r="B21" s="14" t="inlineStr">
        <is>
          <t>五十回忌</t>
        </is>
      </c>
      <c r="C21" s="15" t="inlineStr">
        <is>
          <t>亡くなった年＋50−1＝＋49年</t>
        </is>
      </c>
      <c r="D21" s="16">
        <f>IF($C$5="","",$C$5+49)</f>
        <v/>
      </c>
      <c r="E21" s="17">
        <f>IF(NOT(AND(AND($C$5&lt;&gt;"",$C$6&lt;&gt;"",$C$7&lt;&gt;""),DAY(DATE($C$5,$C$6,$C$7))=$C$7)),"",IF(AND($C$6=2,$C$7=29,DAY(DATE(D21,2,29))&lt;&gt;29),"うるう年でない年のため菩提寺に確認",DATE(D21,$C$6,$C$7)))</f>
        <v/>
      </c>
      <c r="F21" s="10">
        <f>IF(ISNUMBER(E21),CHOOSE(WEEKDAY(E21),"日","月","火","水","木","金","土"),"")</f>
        <v/>
      </c>
    </row>
    <row r="23">
      <c r="B23" s="8" t="inlineStr">
        <is>
          <t>※年回法要は祥月命日かお逮夜に営むのが正式で、都合がつかない場合は祥月命日より前に行うのがよい、と曹洞宗は説明しています。日取りは菩提寺に相談してください。</t>
        </is>
      </c>
    </row>
    <row r="24">
      <c r="B24" s="8" t="inlineStr">
        <is>
          <t>※弔い上げの回忌や、二十三回忌・二十七回忌を営むかどうかは宗派・地域・寺院で違います。</t>
        </is>
      </c>
    </row>
    <row r="26">
      <c r="B26" s="12" t="inlineStr">
        <is>
          <t>中陰（初七日〜四十九日）と百箇日</t>
        </is>
      </c>
    </row>
    <row r="27">
      <c r="B27" s="13" t="inlineStr">
        <is>
          <t>法要</t>
        </is>
      </c>
      <c r="C27" s="13" t="inlineStr">
        <is>
          <t>亡くなった日から数えて</t>
        </is>
      </c>
      <c r="D27" s="13" t="inlineStr">
        <is>
          <t>日付</t>
        </is>
      </c>
      <c r="E27" s="13" t="inlineStr">
        <is>
          <t>曜日</t>
        </is>
      </c>
    </row>
    <row r="28">
      <c r="B28" s="9" t="inlineStr">
        <is>
          <t>初七日</t>
        </is>
      </c>
      <c r="C28" s="10" t="inlineStr">
        <is>
          <t>7日目</t>
        </is>
      </c>
      <c r="D28" s="18">
        <f>IF(NOT(AND(AND($C$5&lt;&gt;"",$C$6&lt;&gt;"",$C$7&lt;&gt;""),DAY(DATE($C$5,$C$6,$C$7))=$C$7)),"",DATE($C$5,$C$6,$C$7)+7-1)</f>
        <v/>
      </c>
      <c r="E28" s="10">
        <f>IF(ISNUMBER(D28),CHOOSE(WEEKDAY(D28),"日","月","火","水","木","金","土"),"")</f>
        <v/>
      </c>
    </row>
    <row r="29">
      <c r="B29" s="9" t="inlineStr">
        <is>
          <t>二七日</t>
        </is>
      </c>
      <c r="C29" s="10" t="inlineStr">
        <is>
          <t>14日目</t>
        </is>
      </c>
      <c r="D29" s="18">
        <f>IF(NOT(AND(AND($C$5&lt;&gt;"",$C$6&lt;&gt;"",$C$7&lt;&gt;""),DAY(DATE($C$5,$C$6,$C$7))=$C$7)),"",DATE($C$5,$C$6,$C$7)+14-1)</f>
        <v/>
      </c>
      <c r="E29" s="10">
        <f>IF(ISNUMBER(D29),CHOOSE(WEEKDAY(D29),"日","月","火","水","木","金","土"),"")</f>
        <v/>
      </c>
    </row>
    <row r="30">
      <c r="B30" s="9" t="inlineStr">
        <is>
          <t>三七日</t>
        </is>
      </c>
      <c r="C30" s="10" t="inlineStr">
        <is>
          <t>21日目</t>
        </is>
      </c>
      <c r="D30" s="18">
        <f>IF(NOT(AND(AND($C$5&lt;&gt;"",$C$6&lt;&gt;"",$C$7&lt;&gt;""),DAY(DATE($C$5,$C$6,$C$7))=$C$7)),"",DATE($C$5,$C$6,$C$7)+21-1)</f>
        <v/>
      </c>
      <c r="E30" s="10">
        <f>IF(ISNUMBER(D30),CHOOSE(WEEKDAY(D30),"日","月","火","水","木","金","土"),"")</f>
        <v/>
      </c>
    </row>
    <row r="31">
      <c r="B31" s="9" t="inlineStr">
        <is>
          <t>四七日</t>
        </is>
      </c>
      <c r="C31" s="10" t="inlineStr">
        <is>
          <t>28日目</t>
        </is>
      </c>
      <c r="D31" s="18">
        <f>IF(NOT(AND(AND($C$5&lt;&gt;"",$C$6&lt;&gt;"",$C$7&lt;&gt;""),DAY(DATE($C$5,$C$6,$C$7))=$C$7)),"",DATE($C$5,$C$6,$C$7)+28-1)</f>
        <v/>
      </c>
      <c r="E31" s="10">
        <f>IF(ISNUMBER(D31),CHOOSE(WEEKDAY(D31),"日","月","火","水","木","金","土"),"")</f>
        <v/>
      </c>
    </row>
    <row r="32">
      <c r="B32" s="9" t="inlineStr">
        <is>
          <t>五七日（三十五日）</t>
        </is>
      </c>
      <c r="C32" s="10" t="inlineStr">
        <is>
          <t>35日目</t>
        </is>
      </c>
      <c r="D32" s="18">
        <f>IF(NOT(AND(AND($C$5&lt;&gt;"",$C$6&lt;&gt;"",$C$7&lt;&gt;""),DAY(DATE($C$5,$C$6,$C$7))=$C$7)),"",DATE($C$5,$C$6,$C$7)+35-1)</f>
        <v/>
      </c>
      <c r="E32" s="10">
        <f>IF(ISNUMBER(D32),CHOOSE(WEEKDAY(D32),"日","月","火","水","木","金","土"),"")</f>
        <v/>
      </c>
    </row>
    <row r="33">
      <c r="B33" s="9" t="inlineStr">
        <is>
          <t>六七日</t>
        </is>
      </c>
      <c r="C33" s="10" t="inlineStr">
        <is>
          <t>42日目</t>
        </is>
      </c>
      <c r="D33" s="18">
        <f>IF(NOT(AND(AND($C$5&lt;&gt;"",$C$6&lt;&gt;"",$C$7&lt;&gt;""),DAY(DATE($C$5,$C$6,$C$7))=$C$7)),"",DATE($C$5,$C$6,$C$7)+42-1)</f>
        <v/>
      </c>
      <c r="E33" s="10">
        <f>IF(ISNUMBER(D33),CHOOSE(WEEKDAY(D33),"日","月","火","水","木","金","土"),"")</f>
        <v/>
      </c>
    </row>
    <row r="34">
      <c r="B34" s="9" t="inlineStr">
        <is>
          <t>七七日（四十九日・満中陰）</t>
        </is>
      </c>
      <c r="C34" s="10" t="inlineStr">
        <is>
          <t>49日目</t>
        </is>
      </c>
      <c r="D34" s="18">
        <f>IF(NOT(AND(AND($C$5&lt;&gt;"",$C$6&lt;&gt;"",$C$7&lt;&gt;""),DAY(DATE($C$5,$C$6,$C$7))=$C$7)),"",DATE($C$5,$C$6,$C$7)+49-1)</f>
        <v/>
      </c>
      <c r="E34" s="10">
        <f>IF(ISNUMBER(D34),CHOOSE(WEEKDAY(D34),"日","月","火","水","木","金","土"),"")</f>
        <v/>
      </c>
    </row>
    <row r="35">
      <c r="B35" s="9" t="inlineStr">
        <is>
          <t>百箇日</t>
        </is>
      </c>
      <c r="C35" s="10" t="inlineStr">
        <is>
          <t>100日目</t>
        </is>
      </c>
      <c r="D35" s="18">
        <f>IF(NOT(AND(AND($C$5&lt;&gt;"",$C$6&lt;&gt;"",$C$7&lt;&gt;""),DAY(DATE($C$5,$C$6,$C$7))=$C$7)),"",DATE($C$5,$C$6,$C$7)+100-1)</f>
        <v/>
      </c>
      <c r="E35" s="10">
        <f>IF(ISNUMBER(D35),CHOOSE(WEEKDAY(D35),"日","月","火","水","木","金","土"),"")</f>
        <v/>
      </c>
    </row>
    <row r="36">
      <c r="B36" s="8" t="inlineStr">
        <is>
          <t>※亡くなった日を1日目として数えています（天台宗・浄土宗・浄土真宗本願寺派）。前夜（逮夜）から数える地域では各日が1日早くなります。</t>
        </is>
      </c>
    </row>
    <row r="37">
      <c r="B37" s="8" t="inlineStr">
        <is>
          <t>出典：各宗派の公式サイト（2026年10月3日確認・一覧は「使い方と出典」シート）｜ふれあいの丘 www.fureaino-oka.com/sogi/nenki-hayamihyo</t>
        </is>
      </c>
    </row>
  </sheetData>
  <mergeCells count="2">
    <mergeCell ref="C9:F9"/>
    <mergeCell ref="D5:F5"/>
  </mergeCells>
  <dataValidations count="3">
    <dataValidation sqref="C5" showDropDown="0" showInputMessage="0" showErrorMessage="1" allowBlank="1" errorTitle="入力の確認" error="西暦の年（例：2024）を入れてください" type="whole" operator="between">
      <formula1>1900</formula1>
      <formula2>2100</formula2>
    </dataValidation>
    <dataValidation sqref="C6" showDropDown="0" showInputMessage="0" showErrorMessage="1" allowBlank="1" errorTitle="入力の確認" error="1〜12を入れてください" type="whole" operator="between">
      <formula1>1</formula1>
      <formula2>12</formula2>
    </dataValidation>
    <dataValidation sqref="C7" showDropDown="0" showInputMessage="0" showErrorMessage="1" allowBlank="1" errorTitle="入力の確認" error="1〜31を入れてください" type="whole" operator="between">
      <formula1>1</formula1>
      <formula2>31</formula2>
    </dataValidation>
  </dataValidation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L57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2" customWidth="1" min="2" max="2"/>
    <col width="20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</cols>
  <sheetData>
    <row r="2">
      <c r="B2" s="5" t="inlineStr">
        <is>
          <t>回忌の早見表（亡くなった年 2026年〜1977年）</t>
        </is>
      </c>
    </row>
    <row r="3">
      <c r="B3" s="2" t="inlineStr">
        <is>
          <t>○回忌の年＝亡くなった年＋（○−1）年、一周忌は＋1年。セルはすべて数式です。</t>
        </is>
      </c>
    </row>
    <row r="5" ht="32" customHeight="1">
      <c r="B5" s="13" t="inlineStr">
        <is>
          <t>亡くなった年</t>
        </is>
      </c>
      <c r="C5" s="13" t="inlineStr">
        <is>
          <t>和暦</t>
        </is>
      </c>
      <c r="D5" s="13" t="inlineStr">
        <is>
          <t>一周忌
（＋1年）</t>
        </is>
      </c>
      <c r="E5" s="13" t="inlineStr">
        <is>
          <t>三回忌
（＋2年）</t>
        </is>
      </c>
      <c r="F5" s="13" t="inlineStr">
        <is>
          <t>七回忌
（＋6年）</t>
        </is>
      </c>
      <c r="G5" s="13" t="inlineStr">
        <is>
          <t>十三回忌
（＋12年）</t>
        </is>
      </c>
      <c r="H5" s="13" t="inlineStr">
        <is>
          <t>十七回忌
（＋16年）</t>
        </is>
      </c>
      <c r="I5" s="13" t="inlineStr">
        <is>
          <t>二十三回忌
（＋22年）</t>
        </is>
      </c>
      <c r="J5" s="13" t="inlineStr">
        <is>
          <t>二十七回忌
（＋26年）</t>
        </is>
      </c>
      <c r="K5" s="13" t="inlineStr">
        <is>
          <t>三十三回忌
（＋32年）</t>
        </is>
      </c>
      <c r="L5" s="13" t="inlineStr">
        <is>
          <t>五十回忌
（＋49年）</t>
        </is>
      </c>
    </row>
    <row r="6">
      <c r="B6" s="19" t="n">
        <v>2026</v>
      </c>
      <c r="C6" s="20">
        <f>IF(B6="","",IF(B6&gt;2019,"令和"&amp;(B6-2018)&amp;"年",IF(B6=2019,"平成31年・令和元年",IF(B6&gt;1989,"平成"&amp;(B6-1988)&amp;"年",IF(B6=1989,"昭和64年・平成元年","昭和"&amp;(B6-1925)&amp;"年")))))</f>
        <v/>
      </c>
      <c r="D6" s="21">
        <f>$B6+1</f>
        <v/>
      </c>
      <c r="E6" s="21">
        <f>$B6+2</f>
        <v/>
      </c>
      <c r="F6" s="21">
        <f>$B6+6</f>
        <v/>
      </c>
      <c r="G6" s="21">
        <f>$B6+12</f>
        <v/>
      </c>
      <c r="H6" s="21">
        <f>$B6+16</f>
        <v/>
      </c>
      <c r="I6" s="21">
        <f>$B6+22</f>
        <v/>
      </c>
      <c r="J6" s="21">
        <f>$B6+26</f>
        <v/>
      </c>
      <c r="K6" s="21">
        <f>$B6+32</f>
        <v/>
      </c>
      <c r="L6" s="21">
        <f>$B6+49</f>
        <v/>
      </c>
    </row>
    <row r="7">
      <c r="B7" s="19">
        <f>B6-1</f>
        <v/>
      </c>
      <c r="C7" s="20">
        <f>IF(B7="","",IF(B7&gt;2019,"令和"&amp;(B7-2018)&amp;"年",IF(B7=2019,"平成31年・令和元年",IF(B7&gt;1989,"平成"&amp;(B7-1988)&amp;"年",IF(B7=1989,"昭和64年・平成元年","昭和"&amp;(B7-1925)&amp;"年")))))</f>
        <v/>
      </c>
      <c r="D7" s="21">
        <f>$B7+1</f>
        <v/>
      </c>
      <c r="E7" s="21">
        <f>$B7+2</f>
        <v/>
      </c>
      <c r="F7" s="21">
        <f>$B7+6</f>
        <v/>
      </c>
      <c r="G7" s="21">
        <f>$B7+12</f>
        <v/>
      </c>
      <c r="H7" s="21">
        <f>$B7+16</f>
        <v/>
      </c>
      <c r="I7" s="21">
        <f>$B7+22</f>
        <v/>
      </c>
      <c r="J7" s="21">
        <f>$B7+26</f>
        <v/>
      </c>
      <c r="K7" s="21">
        <f>$B7+32</f>
        <v/>
      </c>
      <c r="L7" s="21">
        <f>$B7+49</f>
        <v/>
      </c>
    </row>
    <row r="8">
      <c r="B8" s="19">
        <f>B7-1</f>
        <v/>
      </c>
      <c r="C8" s="20">
        <f>IF(B8="","",IF(B8&gt;2019,"令和"&amp;(B8-2018)&amp;"年",IF(B8=2019,"平成31年・令和元年",IF(B8&gt;1989,"平成"&amp;(B8-1988)&amp;"年",IF(B8=1989,"昭和64年・平成元年","昭和"&amp;(B8-1925)&amp;"年")))))</f>
        <v/>
      </c>
      <c r="D8" s="21">
        <f>$B8+1</f>
        <v/>
      </c>
      <c r="E8" s="21">
        <f>$B8+2</f>
        <v/>
      </c>
      <c r="F8" s="21">
        <f>$B8+6</f>
        <v/>
      </c>
      <c r="G8" s="21">
        <f>$B8+12</f>
        <v/>
      </c>
      <c r="H8" s="21">
        <f>$B8+16</f>
        <v/>
      </c>
      <c r="I8" s="21">
        <f>$B8+22</f>
        <v/>
      </c>
      <c r="J8" s="21">
        <f>$B8+26</f>
        <v/>
      </c>
      <c r="K8" s="21">
        <f>$B8+32</f>
        <v/>
      </c>
      <c r="L8" s="21">
        <f>$B8+49</f>
        <v/>
      </c>
    </row>
    <row r="9">
      <c r="B9" s="19">
        <f>B8-1</f>
        <v/>
      </c>
      <c r="C9" s="20">
        <f>IF(B9="","",IF(B9&gt;2019,"令和"&amp;(B9-2018)&amp;"年",IF(B9=2019,"平成31年・令和元年",IF(B9&gt;1989,"平成"&amp;(B9-1988)&amp;"年",IF(B9=1989,"昭和64年・平成元年","昭和"&amp;(B9-1925)&amp;"年")))))</f>
        <v/>
      </c>
      <c r="D9" s="21">
        <f>$B9+1</f>
        <v/>
      </c>
      <c r="E9" s="21">
        <f>$B9+2</f>
        <v/>
      </c>
      <c r="F9" s="21">
        <f>$B9+6</f>
        <v/>
      </c>
      <c r="G9" s="21">
        <f>$B9+12</f>
        <v/>
      </c>
      <c r="H9" s="21">
        <f>$B9+16</f>
        <v/>
      </c>
      <c r="I9" s="21">
        <f>$B9+22</f>
        <v/>
      </c>
      <c r="J9" s="21">
        <f>$B9+26</f>
        <v/>
      </c>
      <c r="K9" s="21">
        <f>$B9+32</f>
        <v/>
      </c>
      <c r="L9" s="21">
        <f>$B9+49</f>
        <v/>
      </c>
    </row>
    <row r="10">
      <c r="B10" s="19">
        <f>B9-1</f>
        <v/>
      </c>
      <c r="C10" s="20">
        <f>IF(B10="","",IF(B10&gt;2019,"令和"&amp;(B10-2018)&amp;"年",IF(B10=2019,"平成31年・令和元年",IF(B10&gt;1989,"平成"&amp;(B10-1988)&amp;"年",IF(B10=1989,"昭和64年・平成元年","昭和"&amp;(B10-1925)&amp;"年")))))</f>
        <v/>
      </c>
      <c r="D10" s="21">
        <f>$B10+1</f>
        <v/>
      </c>
      <c r="E10" s="21">
        <f>$B10+2</f>
        <v/>
      </c>
      <c r="F10" s="21">
        <f>$B10+6</f>
        <v/>
      </c>
      <c r="G10" s="21">
        <f>$B10+12</f>
        <v/>
      </c>
      <c r="H10" s="21">
        <f>$B10+16</f>
        <v/>
      </c>
      <c r="I10" s="21">
        <f>$B10+22</f>
        <v/>
      </c>
      <c r="J10" s="21">
        <f>$B10+26</f>
        <v/>
      </c>
      <c r="K10" s="21">
        <f>$B10+32</f>
        <v/>
      </c>
      <c r="L10" s="21">
        <f>$B10+49</f>
        <v/>
      </c>
    </row>
    <row r="11">
      <c r="B11" s="19">
        <f>B10-1</f>
        <v/>
      </c>
      <c r="C11" s="20">
        <f>IF(B11="","",IF(B11&gt;2019,"令和"&amp;(B11-2018)&amp;"年",IF(B11=2019,"平成31年・令和元年",IF(B11&gt;1989,"平成"&amp;(B11-1988)&amp;"年",IF(B11=1989,"昭和64年・平成元年","昭和"&amp;(B11-1925)&amp;"年")))))</f>
        <v/>
      </c>
      <c r="D11" s="21">
        <f>$B11+1</f>
        <v/>
      </c>
      <c r="E11" s="21">
        <f>$B11+2</f>
        <v/>
      </c>
      <c r="F11" s="21">
        <f>$B11+6</f>
        <v/>
      </c>
      <c r="G11" s="21">
        <f>$B11+12</f>
        <v/>
      </c>
      <c r="H11" s="21">
        <f>$B11+16</f>
        <v/>
      </c>
      <c r="I11" s="21">
        <f>$B11+22</f>
        <v/>
      </c>
      <c r="J11" s="21">
        <f>$B11+26</f>
        <v/>
      </c>
      <c r="K11" s="21">
        <f>$B11+32</f>
        <v/>
      </c>
      <c r="L11" s="21">
        <f>$B11+49</f>
        <v/>
      </c>
    </row>
    <row r="12">
      <c r="B12" s="19">
        <f>B11-1</f>
        <v/>
      </c>
      <c r="C12" s="20">
        <f>IF(B12="","",IF(B12&gt;2019,"令和"&amp;(B12-2018)&amp;"年",IF(B12=2019,"平成31年・令和元年",IF(B12&gt;1989,"平成"&amp;(B12-1988)&amp;"年",IF(B12=1989,"昭和64年・平成元年","昭和"&amp;(B12-1925)&amp;"年")))))</f>
        <v/>
      </c>
      <c r="D12" s="21">
        <f>$B12+1</f>
        <v/>
      </c>
      <c r="E12" s="21">
        <f>$B12+2</f>
        <v/>
      </c>
      <c r="F12" s="21">
        <f>$B12+6</f>
        <v/>
      </c>
      <c r="G12" s="21">
        <f>$B12+12</f>
        <v/>
      </c>
      <c r="H12" s="21">
        <f>$B12+16</f>
        <v/>
      </c>
      <c r="I12" s="21">
        <f>$B12+22</f>
        <v/>
      </c>
      <c r="J12" s="21">
        <f>$B12+26</f>
        <v/>
      </c>
      <c r="K12" s="21">
        <f>$B12+32</f>
        <v/>
      </c>
      <c r="L12" s="21">
        <f>$B12+49</f>
        <v/>
      </c>
    </row>
    <row r="13">
      <c r="B13" s="19">
        <f>B12-1</f>
        <v/>
      </c>
      <c r="C13" s="20">
        <f>IF(B13="","",IF(B13&gt;2019,"令和"&amp;(B13-2018)&amp;"年",IF(B13=2019,"平成31年・令和元年",IF(B13&gt;1989,"平成"&amp;(B13-1988)&amp;"年",IF(B13=1989,"昭和64年・平成元年","昭和"&amp;(B13-1925)&amp;"年")))))</f>
        <v/>
      </c>
      <c r="D13" s="21">
        <f>$B13+1</f>
        <v/>
      </c>
      <c r="E13" s="21">
        <f>$B13+2</f>
        <v/>
      </c>
      <c r="F13" s="21">
        <f>$B13+6</f>
        <v/>
      </c>
      <c r="G13" s="21">
        <f>$B13+12</f>
        <v/>
      </c>
      <c r="H13" s="21">
        <f>$B13+16</f>
        <v/>
      </c>
      <c r="I13" s="21">
        <f>$B13+22</f>
        <v/>
      </c>
      <c r="J13" s="21">
        <f>$B13+26</f>
        <v/>
      </c>
      <c r="K13" s="21">
        <f>$B13+32</f>
        <v/>
      </c>
      <c r="L13" s="21">
        <f>$B13+49</f>
        <v/>
      </c>
    </row>
    <row r="14">
      <c r="B14" s="19">
        <f>B13-1</f>
        <v/>
      </c>
      <c r="C14" s="20">
        <f>IF(B14="","",IF(B14&gt;2019,"令和"&amp;(B14-2018)&amp;"年",IF(B14=2019,"平成31年・令和元年",IF(B14&gt;1989,"平成"&amp;(B14-1988)&amp;"年",IF(B14=1989,"昭和64年・平成元年","昭和"&amp;(B14-1925)&amp;"年")))))</f>
        <v/>
      </c>
      <c r="D14" s="21">
        <f>$B14+1</f>
        <v/>
      </c>
      <c r="E14" s="21">
        <f>$B14+2</f>
        <v/>
      </c>
      <c r="F14" s="21">
        <f>$B14+6</f>
        <v/>
      </c>
      <c r="G14" s="21">
        <f>$B14+12</f>
        <v/>
      </c>
      <c r="H14" s="21">
        <f>$B14+16</f>
        <v/>
      </c>
      <c r="I14" s="21">
        <f>$B14+22</f>
        <v/>
      </c>
      <c r="J14" s="21">
        <f>$B14+26</f>
        <v/>
      </c>
      <c r="K14" s="21">
        <f>$B14+32</f>
        <v/>
      </c>
      <c r="L14" s="21">
        <f>$B14+49</f>
        <v/>
      </c>
    </row>
    <row r="15">
      <c r="B15" s="19">
        <f>B14-1</f>
        <v/>
      </c>
      <c r="C15" s="20">
        <f>IF(B15="","",IF(B15&gt;2019,"令和"&amp;(B15-2018)&amp;"年",IF(B15=2019,"平成31年・令和元年",IF(B15&gt;1989,"平成"&amp;(B15-1988)&amp;"年",IF(B15=1989,"昭和64年・平成元年","昭和"&amp;(B15-1925)&amp;"年")))))</f>
        <v/>
      </c>
      <c r="D15" s="21">
        <f>$B15+1</f>
        <v/>
      </c>
      <c r="E15" s="21">
        <f>$B15+2</f>
        <v/>
      </c>
      <c r="F15" s="21">
        <f>$B15+6</f>
        <v/>
      </c>
      <c r="G15" s="21">
        <f>$B15+12</f>
        <v/>
      </c>
      <c r="H15" s="21">
        <f>$B15+16</f>
        <v/>
      </c>
      <c r="I15" s="21">
        <f>$B15+22</f>
        <v/>
      </c>
      <c r="J15" s="21">
        <f>$B15+26</f>
        <v/>
      </c>
      <c r="K15" s="21">
        <f>$B15+32</f>
        <v/>
      </c>
      <c r="L15" s="21">
        <f>$B15+49</f>
        <v/>
      </c>
    </row>
    <row r="16">
      <c r="B16" s="19">
        <f>B15-1</f>
        <v/>
      </c>
      <c r="C16" s="20">
        <f>IF(B16="","",IF(B16&gt;2019,"令和"&amp;(B16-2018)&amp;"年",IF(B16=2019,"平成31年・令和元年",IF(B16&gt;1989,"平成"&amp;(B16-1988)&amp;"年",IF(B16=1989,"昭和64年・平成元年","昭和"&amp;(B16-1925)&amp;"年")))))</f>
        <v/>
      </c>
      <c r="D16" s="21">
        <f>$B16+1</f>
        <v/>
      </c>
      <c r="E16" s="21">
        <f>$B16+2</f>
        <v/>
      </c>
      <c r="F16" s="21">
        <f>$B16+6</f>
        <v/>
      </c>
      <c r="G16" s="21">
        <f>$B16+12</f>
        <v/>
      </c>
      <c r="H16" s="21">
        <f>$B16+16</f>
        <v/>
      </c>
      <c r="I16" s="21">
        <f>$B16+22</f>
        <v/>
      </c>
      <c r="J16" s="21">
        <f>$B16+26</f>
        <v/>
      </c>
      <c r="K16" s="21">
        <f>$B16+32</f>
        <v/>
      </c>
      <c r="L16" s="21">
        <f>$B16+49</f>
        <v/>
      </c>
    </row>
    <row r="17">
      <c r="B17" s="19">
        <f>B16-1</f>
        <v/>
      </c>
      <c r="C17" s="20">
        <f>IF(B17="","",IF(B17&gt;2019,"令和"&amp;(B17-2018)&amp;"年",IF(B17=2019,"平成31年・令和元年",IF(B17&gt;1989,"平成"&amp;(B17-1988)&amp;"年",IF(B17=1989,"昭和64年・平成元年","昭和"&amp;(B17-1925)&amp;"年")))))</f>
        <v/>
      </c>
      <c r="D17" s="21">
        <f>$B17+1</f>
        <v/>
      </c>
      <c r="E17" s="21">
        <f>$B17+2</f>
        <v/>
      </c>
      <c r="F17" s="21">
        <f>$B17+6</f>
        <v/>
      </c>
      <c r="G17" s="21">
        <f>$B17+12</f>
        <v/>
      </c>
      <c r="H17" s="21">
        <f>$B17+16</f>
        <v/>
      </c>
      <c r="I17" s="21">
        <f>$B17+22</f>
        <v/>
      </c>
      <c r="J17" s="21">
        <f>$B17+26</f>
        <v/>
      </c>
      <c r="K17" s="21">
        <f>$B17+32</f>
        <v/>
      </c>
      <c r="L17" s="21">
        <f>$B17+49</f>
        <v/>
      </c>
    </row>
    <row r="18">
      <c r="B18" s="19">
        <f>B17-1</f>
        <v/>
      </c>
      <c r="C18" s="20">
        <f>IF(B18="","",IF(B18&gt;2019,"令和"&amp;(B18-2018)&amp;"年",IF(B18=2019,"平成31年・令和元年",IF(B18&gt;1989,"平成"&amp;(B18-1988)&amp;"年",IF(B18=1989,"昭和64年・平成元年","昭和"&amp;(B18-1925)&amp;"年")))))</f>
        <v/>
      </c>
      <c r="D18" s="21">
        <f>$B18+1</f>
        <v/>
      </c>
      <c r="E18" s="21">
        <f>$B18+2</f>
        <v/>
      </c>
      <c r="F18" s="21">
        <f>$B18+6</f>
        <v/>
      </c>
      <c r="G18" s="21">
        <f>$B18+12</f>
        <v/>
      </c>
      <c r="H18" s="21">
        <f>$B18+16</f>
        <v/>
      </c>
      <c r="I18" s="21">
        <f>$B18+22</f>
        <v/>
      </c>
      <c r="J18" s="21">
        <f>$B18+26</f>
        <v/>
      </c>
      <c r="K18" s="21">
        <f>$B18+32</f>
        <v/>
      </c>
      <c r="L18" s="21">
        <f>$B18+49</f>
        <v/>
      </c>
    </row>
    <row r="19">
      <c r="B19" s="19">
        <f>B18-1</f>
        <v/>
      </c>
      <c r="C19" s="20">
        <f>IF(B19="","",IF(B19&gt;2019,"令和"&amp;(B19-2018)&amp;"年",IF(B19=2019,"平成31年・令和元年",IF(B19&gt;1989,"平成"&amp;(B19-1988)&amp;"年",IF(B19=1989,"昭和64年・平成元年","昭和"&amp;(B19-1925)&amp;"年")))))</f>
        <v/>
      </c>
      <c r="D19" s="21">
        <f>$B19+1</f>
        <v/>
      </c>
      <c r="E19" s="21">
        <f>$B19+2</f>
        <v/>
      </c>
      <c r="F19" s="21">
        <f>$B19+6</f>
        <v/>
      </c>
      <c r="G19" s="21">
        <f>$B19+12</f>
        <v/>
      </c>
      <c r="H19" s="21">
        <f>$B19+16</f>
        <v/>
      </c>
      <c r="I19" s="21">
        <f>$B19+22</f>
        <v/>
      </c>
      <c r="J19" s="21">
        <f>$B19+26</f>
        <v/>
      </c>
      <c r="K19" s="21">
        <f>$B19+32</f>
        <v/>
      </c>
      <c r="L19" s="21">
        <f>$B19+49</f>
        <v/>
      </c>
    </row>
    <row r="20">
      <c r="B20" s="19">
        <f>B19-1</f>
        <v/>
      </c>
      <c r="C20" s="20">
        <f>IF(B20="","",IF(B20&gt;2019,"令和"&amp;(B20-2018)&amp;"年",IF(B20=2019,"平成31年・令和元年",IF(B20&gt;1989,"平成"&amp;(B20-1988)&amp;"年",IF(B20=1989,"昭和64年・平成元年","昭和"&amp;(B20-1925)&amp;"年")))))</f>
        <v/>
      </c>
      <c r="D20" s="21">
        <f>$B20+1</f>
        <v/>
      </c>
      <c r="E20" s="21">
        <f>$B20+2</f>
        <v/>
      </c>
      <c r="F20" s="21">
        <f>$B20+6</f>
        <v/>
      </c>
      <c r="G20" s="21">
        <f>$B20+12</f>
        <v/>
      </c>
      <c r="H20" s="21">
        <f>$B20+16</f>
        <v/>
      </c>
      <c r="I20" s="21">
        <f>$B20+22</f>
        <v/>
      </c>
      <c r="J20" s="21">
        <f>$B20+26</f>
        <v/>
      </c>
      <c r="K20" s="21">
        <f>$B20+32</f>
        <v/>
      </c>
      <c r="L20" s="21">
        <f>$B20+49</f>
        <v/>
      </c>
    </row>
    <row r="21">
      <c r="B21" s="19">
        <f>B20-1</f>
        <v/>
      </c>
      <c r="C21" s="20">
        <f>IF(B21="","",IF(B21&gt;2019,"令和"&amp;(B21-2018)&amp;"年",IF(B21=2019,"平成31年・令和元年",IF(B21&gt;1989,"平成"&amp;(B21-1988)&amp;"年",IF(B21=1989,"昭和64年・平成元年","昭和"&amp;(B21-1925)&amp;"年")))))</f>
        <v/>
      </c>
      <c r="D21" s="21">
        <f>$B21+1</f>
        <v/>
      </c>
      <c r="E21" s="21">
        <f>$B21+2</f>
        <v/>
      </c>
      <c r="F21" s="21">
        <f>$B21+6</f>
        <v/>
      </c>
      <c r="G21" s="21">
        <f>$B21+12</f>
        <v/>
      </c>
      <c r="H21" s="21">
        <f>$B21+16</f>
        <v/>
      </c>
      <c r="I21" s="21">
        <f>$B21+22</f>
        <v/>
      </c>
      <c r="J21" s="21">
        <f>$B21+26</f>
        <v/>
      </c>
      <c r="K21" s="21">
        <f>$B21+32</f>
        <v/>
      </c>
      <c r="L21" s="21">
        <f>$B21+49</f>
        <v/>
      </c>
    </row>
    <row r="22">
      <c r="B22" s="19">
        <f>B21-1</f>
        <v/>
      </c>
      <c r="C22" s="20">
        <f>IF(B22="","",IF(B22&gt;2019,"令和"&amp;(B22-2018)&amp;"年",IF(B22=2019,"平成31年・令和元年",IF(B22&gt;1989,"平成"&amp;(B22-1988)&amp;"年",IF(B22=1989,"昭和64年・平成元年","昭和"&amp;(B22-1925)&amp;"年")))))</f>
        <v/>
      </c>
      <c r="D22" s="21">
        <f>$B22+1</f>
        <v/>
      </c>
      <c r="E22" s="21">
        <f>$B22+2</f>
        <v/>
      </c>
      <c r="F22" s="21">
        <f>$B22+6</f>
        <v/>
      </c>
      <c r="G22" s="21">
        <f>$B22+12</f>
        <v/>
      </c>
      <c r="H22" s="21">
        <f>$B22+16</f>
        <v/>
      </c>
      <c r="I22" s="21">
        <f>$B22+22</f>
        <v/>
      </c>
      <c r="J22" s="21">
        <f>$B22+26</f>
        <v/>
      </c>
      <c r="K22" s="21">
        <f>$B22+32</f>
        <v/>
      </c>
      <c r="L22" s="21">
        <f>$B22+49</f>
        <v/>
      </c>
    </row>
    <row r="23">
      <c r="B23" s="19">
        <f>B22-1</f>
        <v/>
      </c>
      <c r="C23" s="20">
        <f>IF(B23="","",IF(B23&gt;2019,"令和"&amp;(B23-2018)&amp;"年",IF(B23=2019,"平成31年・令和元年",IF(B23&gt;1989,"平成"&amp;(B23-1988)&amp;"年",IF(B23=1989,"昭和64年・平成元年","昭和"&amp;(B23-1925)&amp;"年")))))</f>
        <v/>
      </c>
      <c r="D23" s="21">
        <f>$B23+1</f>
        <v/>
      </c>
      <c r="E23" s="21">
        <f>$B23+2</f>
        <v/>
      </c>
      <c r="F23" s="21">
        <f>$B23+6</f>
        <v/>
      </c>
      <c r="G23" s="21">
        <f>$B23+12</f>
        <v/>
      </c>
      <c r="H23" s="21">
        <f>$B23+16</f>
        <v/>
      </c>
      <c r="I23" s="21">
        <f>$B23+22</f>
        <v/>
      </c>
      <c r="J23" s="21">
        <f>$B23+26</f>
        <v/>
      </c>
      <c r="K23" s="21">
        <f>$B23+32</f>
        <v/>
      </c>
      <c r="L23" s="21">
        <f>$B23+49</f>
        <v/>
      </c>
    </row>
    <row r="24">
      <c r="B24" s="19">
        <f>B23-1</f>
        <v/>
      </c>
      <c r="C24" s="20">
        <f>IF(B24="","",IF(B24&gt;2019,"令和"&amp;(B24-2018)&amp;"年",IF(B24=2019,"平成31年・令和元年",IF(B24&gt;1989,"平成"&amp;(B24-1988)&amp;"年",IF(B24=1989,"昭和64年・平成元年","昭和"&amp;(B24-1925)&amp;"年")))))</f>
        <v/>
      </c>
      <c r="D24" s="21">
        <f>$B24+1</f>
        <v/>
      </c>
      <c r="E24" s="21">
        <f>$B24+2</f>
        <v/>
      </c>
      <c r="F24" s="21">
        <f>$B24+6</f>
        <v/>
      </c>
      <c r="G24" s="21">
        <f>$B24+12</f>
        <v/>
      </c>
      <c r="H24" s="21">
        <f>$B24+16</f>
        <v/>
      </c>
      <c r="I24" s="21">
        <f>$B24+22</f>
        <v/>
      </c>
      <c r="J24" s="21">
        <f>$B24+26</f>
        <v/>
      </c>
      <c r="K24" s="21">
        <f>$B24+32</f>
        <v/>
      </c>
      <c r="L24" s="21">
        <f>$B24+49</f>
        <v/>
      </c>
    </row>
    <row r="25">
      <c r="B25" s="19">
        <f>B24-1</f>
        <v/>
      </c>
      <c r="C25" s="20">
        <f>IF(B25="","",IF(B25&gt;2019,"令和"&amp;(B25-2018)&amp;"年",IF(B25=2019,"平成31年・令和元年",IF(B25&gt;1989,"平成"&amp;(B25-1988)&amp;"年",IF(B25=1989,"昭和64年・平成元年","昭和"&amp;(B25-1925)&amp;"年")))))</f>
        <v/>
      </c>
      <c r="D25" s="21">
        <f>$B25+1</f>
        <v/>
      </c>
      <c r="E25" s="21">
        <f>$B25+2</f>
        <v/>
      </c>
      <c r="F25" s="21">
        <f>$B25+6</f>
        <v/>
      </c>
      <c r="G25" s="21">
        <f>$B25+12</f>
        <v/>
      </c>
      <c r="H25" s="21">
        <f>$B25+16</f>
        <v/>
      </c>
      <c r="I25" s="21">
        <f>$B25+22</f>
        <v/>
      </c>
      <c r="J25" s="21">
        <f>$B25+26</f>
        <v/>
      </c>
      <c r="K25" s="21">
        <f>$B25+32</f>
        <v/>
      </c>
      <c r="L25" s="21">
        <f>$B25+49</f>
        <v/>
      </c>
    </row>
    <row r="26">
      <c r="B26" s="19">
        <f>B25-1</f>
        <v/>
      </c>
      <c r="C26" s="20">
        <f>IF(B26="","",IF(B26&gt;2019,"令和"&amp;(B26-2018)&amp;"年",IF(B26=2019,"平成31年・令和元年",IF(B26&gt;1989,"平成"&amp;(B26-1988)&amp;"年",IF(B26=1989,"昭和64年・平成元年","昭和"&amp;(B26-1925)&amp;"年")))))</f>
        <v/>
      </c>
      <c r="D26" s="21">
        <f>$B26+1</f>
        <v/>
      </c>
      <c r="E26" s="21">
        <f>$B26+2</f>
        <v/>
      </c>
      <c r="F26" s="21">
        <f>$B26+6</f>
        <v/>
      </c>
      <c r="G26" s="21">
        <f>$B26+12</f>
        <v/>
      </c>
      <c r="H26" s="21">
        <f>$B26+16</f>
        <v/>
      </c>
      <c r="I26" s="21">
        <f>$B26+22</f>
        <v/>
      </c>
      <c r="J26" s="21">
        <f>$B26+26</f>
        <v/>
      </c>
      <c r="K26" s="21">
        <f>$B26+32</f>
        <v/>
      </c>
      <c r="L26" s="21">
        <f>$B26+49</f>
        <v/>
      </c>
    </row>
    <row r="27">
      <c r="B27" s="19">
        <f>B26-1</f>
        <v/>
      </c>
      <c r="C27" s="20">
        <f>IF(B27="","",IF(B27&gt;2019,"令和"&amp;(B27-2018)&amp;"年",IF(B27=2019,"平成31年・令和元年",IF(B27&gt;1989,"平成"&amp;(B27-1988)&amp;"年",IF(B27=1989,"昭和64年・平成元年","昭和"&amp;(B27-1925)&amp;"年")))))</f>
        <v/>
      </c>
      <c r="D27" s="21">
        <f>$B27+1</f>
        <v/>
      </c>
      <c r="E27" s="21">
        <f>$B27+2</f>
        <v/>
      </c>
      <c r="F27" s="21">
        <f>$B27+6</f>
        <v/>
      </c>
      <c r="G27" s="21">
        <f>$B27+12</f>
        <v/>
      </c>
      <c r="H27" s="21">
        <f>$B27+16</f>
        <v/>
      </c>
      <c r="I27" s="21">
        <f>$B27+22</f>
        <v/>
      </c>
      <c r="J27" s="21">
        <f>$B27+26</f>
        <v/>
      </c>
      <c r="K27" s="21">
        <f>$B27+32</f>
        <v/>
      </c>
      <c r="L27" s="21">
        <f>$B27+49</f>
        <v/>
      </c>
    </row>
    <row r="28">
      <c r="B28" s="19">
        <f>B27-1</f>
        <v/>
      </c>
      <c r="C28" s="20">
        <f>IF(B28="","",IF(B28&gt;2019,"令和"&amp;(B28-2018)&amp;"年",IF(B28=2019,"平成31年・令和元年",IF(B28&gt;1989,"平成"&amp;(B28-1988)&amp;"年",IF(B28=1989,"昭和64年・平成元年","昭和"&amp;(B28-1925)&amp;"年")))))</f>
        <v/>
      </c>
      <c r="D28" s="21">
        <f>$B28+1</f>
        <v/>
      </c>
      <c r="E28" s="21">
        <f>$B28+2</f>
        <v/>
      </c>
      <c r="F28" s="21">
        <f>$B28+6</f>
        <v/>
      </c>
      <c r="G28" s="21">
        <f>$B28+12</f>
        <v/>
      </c>
      <c r="H28" s="21">
        <f>$B28+16</f>
        <v/>
      </c>
      <c r="I28" s="21">
        <f>$B28+22</f>
        <v/>
      </c>
      <c r="J28" s="21">
        <f>$B28+26</f>
        <v/>
      </c>
      <c r="K28" s="21">
        <f>$B28+32</f>
        <v/>
      </c>
      <c r="L28" s="21">
        <f>$B28+49</f>
        <v/>
      </c>
    </row>
    <row r="29">
      <c r="B29" s="19">
        <f>B28-1</f>
        <v/>
      </c>
      <c r="C29" s="20">
        <f>IF(B29="","",IF(B29&gt;2019,"令和"&amp;(B29-2018)&amp;"年",IF(B29=2019,"平成31年・令和元年",IF(B29&gt;1989,"平成"&amp;(B29-1988)&amp;"年",IF(B29=1989,"昭和64年・平成元年","昭和"&amp;(B29-1925)&amp;"年")))))</f>
        <v/>
      </c>
      <c r="D29" s="21">
        <f>$B29+1</f>
        <v/>
      </c>
      <c r="E29" s="21">
        <f>$B29+2</f>
        <v/>
      </c>
      <c r="F29" s="21">
        <f>$B29+6</f>
        <v/>
      </c>
      <c r="G29" s="21">
        <f>$B29+12</f>
        <v/>
      </c>
      <c r="H29" s="21">
        <f>$B29+16</f>
        <v/>
      </c>
      <c r="I29" s="21">
        <f>$B29+22</f>
        <v/>
      </c>
      <c r="J29" s="21">
        <f>$B29+26</f>
        <v/>
      </c>
      <c r="K29" s="21">
        <f>$B29+32</f>
        <v/>
      </c>
      <c r="L29" s="21">
        <f>$B29+49</f>
        <v/>
      </c>
    </row>
    <row r="30">
      <c r="B30" s="19">
        <f>B29-1</f>
        <v/>
      </c>
      <c r="C30" s="20">
        <f>IF(B30="","",IF(B30&gt;2019,"令和"&amp;(B30-2018)&amp;"年",IF(B30=2019,"平成31年・令和元年",IF(B30&gt;1989,"平成"&amp;(B30-1988)&amp;"年",IF(B30=1989,"昭和64年・平成元年","昭和"&amp;(B30-1925)&amp;"年")))))</f>
        <v/>
      </c>
      <c r="D30" s="21">
        <f>$B30+1</f>
        <v/>
      </c>
      <c r="E30" s="21">
        <f>$B30+2</f>
        <v/>
      </c>
      <c r="F30" s="21">
        <f>$B30+6</f>
        <v/>
      </c>
      <c r="G30" s="21">
        <f>$B30+12</f>
        <v/>
      </c>
      <c r="H30" s="21">
        <f>$B30+16</f>
        <v/>
      </c>
      <c r="I30" s="21">
        <f>$B30+22</f>
        <v/>
      </c>
      <c r="J30" s="21">
        <f>$B30+26</f>
        <v/>
      </c>
      <c r="K30" s="21">
        <f>$B30+32</f>
        <v/>
      </c>
      <c r="L30" s="21">
        <f>$B30+49</f>
        <v/>
      </c>
    </row>
    <row r="31">
      <c r="B31" s="19">
        <f>B30-1</f>
        <v/>
      </c>
      <c r="C31" s="20">
        <f>IF(B31="","",IF(B31&gt;2019,"令和"&amp;(B31-2018)&amp;"年",IF(B31=2019,"平成31年・令和元年",IF(B31&gt;1989,"平成"&amp;(B31-1988)&amp;"年",IF(B31=1989,"昭和64年・平成元年","昭和"&amp;(B31-1925)&amp;"年")))))</f>
        <v/>
      </c>
      <c r="D31" s="21">
        <f>$B31+1</f>
        <v/>
      </c>
      <c r="E31" s="21">
        <f>$B31+2</f>
        <v/>
      </c>
      <c r="F31" s="21">
        <f>$B31+6</f>
        <v/>
      </c>
      <c r="G31" s="21">
        <f>$B31+12</f>
        <v/>
      </c>
      <c r="H31" s="21">
        <f>$B31+16</f>
        <v/>
      </c>
      <c r="I31" s="21">
        <f>$B31+22</f>
        <v/>
      </c>
      <c r="J31" s="21">
        <f>$B31+26</f>
        <v/>
      </c>
      <c r="K31" s="21">
        <f>$B31+32</f>
        <v/>
      </c>
      <c r="L31" s="21">
        <f>$B31+49</f>
        <v/>
      </c>
    </row>
    <row r="32">
      <c r="B32" s="19">
        <f>B31-1</f>
        <v/>
      </c>
      <c r="C32" s="20">
        <f>IF(B32="","",IF(B32&gt;2019,"令和"&amp;(B32-2018)&amp;"年",IF(B32=2019,"平成31年・令和元年",IF(B32&gt;1989,"平成"&amp;(B32-1988)&amp;"年",IF(B32=1989,"昭和64年・平成元年","昭和"&amp;(B32-1925)&amp;"年")))))</f>
        <v/>
      </c>
      <c r="D32" s="21">
        <f>$B32+1</f>
        <v/>
      </c>
      <c r="E32" s="21">
        <f>$B32+2</f>
        <v/>
      </c>
      <c r="F32" s="21">
        <f>$B32+6</f>
        <v/>
      </c>
      <c r="G32" s="21">
        <f>$B32+12</f>
        <v/>
      </c>
      <c r="H32" s="21">
        <f>$B32+16</f>
        <v/>
      </c>
      <c r="I32" s="21">
        <f>$B32+22</f>
        <v/>
      </c>
      <c r="J32" s="21">
        <f>$B32+26</f>
        <v/>
      </c>
      <c r="K32" s="21">
        <f>$B32+32</f>
        <v/>
      </c>
      <c r="L32" s="21">
        <f>$B32+49</f>
        <v/>
      </c>
    </row>
    <row r="33">
      <c r="B33" s="19">
        <f>B32-1</f>
        <v/>
      </c>
      <c r="C33" s="20">
        <f>IF(B33="","",IF(B33&gt;2019,"令和"&amp;(B33-2018)&amp;"年",IF(B33=2019,"平成31年・令和元年",IF(B33&gt;1989,"平成"&amp;(B33-1988)&amp;"年",IF(B33=1989,"昭和64年・平成元年","昭和"&amp;(B33-1925)&amp;"年")))))</f>
        <v/>
      </c>
      <c r="D33" s="21">
        <f>$B33+1</f>
        <v/>
      </c>
      <c r="E33" s="21">
        <f>$B33+2</f>
        <v/>
      </c>
      <c r="F33" s="21">
        <f>$B33+6</f>
        <v/>
      </c>
      <c r="G33" s="21">
        <f>$B33+12</f>
        <v/>
      </c>
      <c r="H33" s="21">
        <f>$B33+16</f>
        <v/>
      </c>
      <c r="I33" s="21">
        <f>$B33+22</f>
        <v/>
      </c>
      <c r="J33" s="21">
        <f>$B33+26</f>
        <v/>
      </c>
      <c r="K33" s="21">
        <f>$B33+32</f>
        <v/>
      </c>
      <c r="L33" s="21">
        <f>$B33+49</f>
        <v/>
      </c>
    </row>
    <row r="34">
      <c r="B34" s="19">
        <f>B33-1</f>
        <v/>
      </c>
      <c r="C34" s="20">
        <f>IF(B34="","",IF(B34&gt;2019,"令和"&amp;(B34-2018)&amp;"年",IF(B34=2019,"平成31年・令和元年",IF(B34&gt;1989,"平成"&amp;(B34-1988)&amp;"年",IF(B34=1989,"昭和64年・平成元年","昭和"&amp;(B34-1925)&amp;"年")))))</f>
        <v/>
      </c>
      <c r="D34" s="21">
        <f>$B34+1</f>
        <v/>
      </c>
      <c r="E34" s="21">
        <f>$B34+2</f>
        <v/>
      </c>
      <c r="F34" s="21">
        <f>$B34+6</f>
        <v/>
      </c>
      <c r="G34" s="21">
        <f>$B34+12</f>
        <v/>
      </c>
      <c r="H34" s="21">
        <f>$B34+16</f>
        <v/>
      </c>
      <c r="I34" s="21">
        <f>$B34+22</f>
        <v/>
      </c>
      <c r="J34" s="21">
        <f>$B34+26</f>
        <v/>
      </c>
      <c r="K34" s="21">
        <f>$B34+32</f>
        <v/>
      </c>
      <c r="L34" s="21">
        <f>$B34+49</f>
        <v/>
      </c>
    </row>
    <row r="35">
      <c r="B35" s="19">
        <f>B34-1</f>
        <v/>
      </c>
      <c r="C35" s="20">
        <f>IF(B35="","",IF(B35&gt;2019,"令和"&amp;(B35-2018)&amp;"年",IF(B35=2019,"平成31年・令和元年",IF(B35&gt;1989,"平成"&amp;(B35-1988)&amp;"年",IF(B35=1989,"昭和64年・平成元年","昭和"&amp;(B35-1925)&amp;"年")))))</f>
        <v/>
      </c>
      <c r="D35" s="21">
        <f>$B35+1</f>
        <v/>
      </c>
      <c r="E35" s="21">
        <f>$B35+2</f>
        <v/>
      </c>
      <c r="F35" s="21">
        <f>$B35+6</f>
        <v/>
      </c>
      <c r="G35" s="21">
        <f>$B35+12</f>
        <v/>
      </c>
      <c r="H35" s="21">
        <f>$B35+16</f>
        <v/>
      </c>
      <c r="I35" s="21">
        <f>$B35+22</f>
        <v/>
      </c>
      <c r="J35" s="21">
        <f>$B35+26</f>
        <v/>
      </c>
      <c r="K35" s="21">
        <f>$B35+32</f>
        <v/>
      </c>
      <c r="L35" s="21">
        <f>$B35+49</f>
        <v/>
      </c>
    </row>
    <row r="36">
      <c r="B36" s="19">
        <f>B35-1</f>
        <v/>
      </c>
      <c r="C36" s="20">
        <f>IF(B36="","",IF(B36&gt;2019,"令和"&amp;(B36-2018)&amp;"年",IF(B36=2019,"平成31年・令和元年",IF(B36&gt;1989,"平成"&amp;(B36-1988)&amp;"年",IF(B36=1989,"昭和64年・平成元年","昭和"&amp;(B36-1925)&amp;"年")))))</f>
        <v/>
      </c>
      <c r="D36" s="21">
        <f>$B36+1</f>
        <v/>
      </c>
      <c r="E36" s="21">
        <f>$B36+2</f>
        <v/>
      </c>
      <c r="F36" s="21">
        <f>$B36+6</f>
        <v/>
      </c>
      <c r="G36" s="21">
        <f>$B36+12</f>
        <v/>
      </c>
      <c r="H36" s="21">
        <f>$B36+16</f>
        <v/>
      </c>
      <c r="I36" s="21">
        <f>$B36+22</f>
        <v/>
      </c>
      <c r="J36" s="21">
        <f>$B36+26</f>
        <v/>
      </c>
      <c r="K36" s="21">
        <f>$B36+32</f>
        <v/>
      </c>
      <c r="L36" s="21">
        <f>$B36+49</f>
        <v/>
      </c>
    </row>
    <row r="37">
      <c r="B37" s="19">
        <f>B36-1</f>
        <v/>
      </c>
      <c r="C37" s="20">
        <f>IF(B37="","",IF(B37&gt;2019,"令和"&amp;(B37-2018)&amp;"年",IF(B37=2019,"平成31年・令和元年",IF(B37&gt;1989,"平成"&amp;(B37-1988)&amp;"年",IF(B37=1989,"昭和64年・平成元年","昭和"&amp;(B37-1925)&amp;"年")))))</f>
        <v/>
      </c>
      <c r="D37" s="21">
        <f>$B37+1</f>
        <v/>
      </c>
      <c r="E37" s="21">
        <f>$B37+2</f>
        <v/>
      </c>
      <c r="F37" s="21">
        <f>$B37+6</f>
        <v/>
      </c>
      <c r="G37" s="21">
        <f>$B37+12</f>
        <v/>
      </c>
      <c r="H37" s="21">
        <f>$B37+16</f>
        <v/>
      </c>
      <c r="I37" s="21">
        <f>$B37+22</f>
        <v/>
      </c>
      <c r="J37" s="21">
        <f>$B37+26</f>
        <v/>
      </c>
      <c r="K37" s="21">
        <f>$B37+32</f>
        <v/>
      </c>
      <c r="L37" s="21">
        <f>$B37+49</f>
        <v/>
      </c>
    </row>
    <row r="38">
      <c r="B38" s="19">
        <f>B37-1</f>
        <v/>
      </c>
      <c r="C38" s="20">
        <f>IF(B38="","",IF(B38&gt;2019,"令和"&amp;(B38-2018)&amp;"年",IF(B38=2019,"平成31年・令和元年",IF(B38&gt;1989,"平成"&amp;(B38-1988)&amp;"年",IF(B38=1989,"昭和64年・平成元年","昭和"&amp;(B38-1925)&amp;"年")))))</f>
        <v/>
      </c>
      <c r="D38" s="21">
        <f>$B38+1</f>
        <v/>
      </c>
      <c r="E38" s="21">
        <f>$B38+2</f>
        <v/>
      </c>
      <c r="F38" s="21">
        <f>$B38+6</f>
        <v/>
      </c>
      <c r="G38" s="21">
        <f>$B38+12</f>
        <v/>
      </c>
      <c r="H38" s="21">
        <f>$B38+16</f>
        <v/>
      </c>
      <c r="I38" s="21">
        <f>$B38+22</f>
        <v/>
      </c>
      <c r="J38" s="21">
        <f>$B38+26</f>
        <v/>
      </c>
      <c r="K38" s="21">
        <f>$B38+32</f>
        <v/>
      </c>
      <c r="L38" s="21">
        <f>$B38+49</f>
        <v/>
      </c>
    </row>
    <row r="39">
      <c r="B39" s="19">
        <f>B38-1</f>
        <v/>
      </c>
      <c r="C39" s="20">
        <f>IF(B39="","",IF(B39&gt;2019,"令和"&amp;(B39-2018)&amp;"年",IF(B39=2019,"平成31年・令和元年",IF(B39&gt;1989,"平成"&amp;(B39-1988)&amp;"年",IF(B39=1989,"昭和64年・平成元年","昭和"&amp;(B39-1925)&amp;"年")))))</f>
        <v/>
      </c>
      <c r="D39" s="21">
        <f>$B39+1</f>
        <v/>
      </c>
      <c r="E39" s="21">
        <f>$B39+2</f>
        <v/>
      </c>
      <c r="F39" s="21">
        <f>$B39+6</f>
        <v/>
      </c>
      <c r="G39" s="21">
        <f>$B39+12</f>
        <v/>
      </c>
      <c r="H39" s="21">
        <f>$B39+16</f>
        <v/>
      </c>
      <c r="I39" s="21">
        <f>$B39+22</f>
        <v/>
      </c>
      <c r="J39" s="21">
        <f>$B39+26</f>
        <v/>
      </c>
      <c r="K39" s="21">
        <f>$B39+32</f>
        <v/>
      </c>
      <c r="L39" s="21">
        <f>$B39+49</f>
        <v/>
      </c>
    </row>
    <row r="40">
      <c r="B40" s="19">
        <f>B39-1</f>
        <v/>
      </c>
      <c r="C40" s="20">
        <f>IF(B40="","",IF(B40&gt;2019,"令和"&amp;(B40-2018)&amp;"年",IF(B40=2019,"平成31年・令和元年",IF(B40&gt;1989,"平成"&amp;(B40-1988)&amp;"年",IF(B40=1989,"昭和64年・平成元年","昭和"&amp;(B40-1925)&amp;"年")))))</f>
        <v/>
      </c>
      <c r="D40" s="21">
        <f>$B40+1</f>
        <v/>
      </c>
      <c r="E40" s="21">
        <f>$B40+2</f>
        <v/>
      </c>
      <c r="F40" s="21">
        <f>$B40+6</f>
        <v/>
      </c>
      <c r="G40" s="21">
        <f>$B40+12</f>
        <v/>
      </c>
      <c r="H40" s="21">
        <f>$B40+16</f>
        <v/>
      </c>
      <c r="I40" s="21">
        <f>$B40+22</f>
        <v/>
      </c>
      <c r="J40" s="21">
        <f>$B40+26</f>
        <v/>
      </c>
      <c r="K40" s="21">
        <f>$B40+32</f>
        <v/>
      </c>
      <c r="L40" s="21">
        <f>$B40+49</f>
        <v/>
      </c>
    </row>
    <row r="41">
      <c r="B41" s="19">
        <f>B40-1</f>
        <v/>
      </c>
      <c r="C41" s="20">
        <f>IF(B41="","",IF(B41&gt;2019,"令和"&amp;(B41-2018)&amp;"年",IF(B41=2019,"平成31年・令和元年",IF(B41&gt;1989,"平成"&amp;(B41-1988)&amp;"年",IF(B41=1989,"昭和64年・平成元年","昭和"&amp;(B41-1925)&amp;"年")))))</f>
        <v/>
      </c>
      <c r="D41" s="21">
        <f>$B41+1</f>
        <v/>
      </c>
      <c r="E41" s="21">
        <f>$B41+2</f>
        <v/>
      </c>
      <c r="F41" s="21">
        <f>$B41+6</f>
        <v/>
      </c>
      <c r="G41" s="21">
        <f>$B41+12</f>
        <v/>
      </c>
      <c r="H41" s="21">
        <f>$B41+16</f>
        <v/>
      </c>
      <c r="I41" s="21">
        <f>$B41+22</f>
        <v/>
      </c>
      <c r="J41" s="21">
        <f>$B41+26</f>
        <v/>
      </c>
      <c r="K41" s="21">
        <f>$B41+32</f>
        <v/>
      </c>
      <c r="L41" s="21">
        <f>$B41+49</f>
        <v/>
      </c>
    </row>
    <row r="42">
      <c r="B42" s="19">
        <f>B41-1</f>
        <v/>
      </c>
      <c r="C42" s="20">
        <f>IF(B42="","",IF(B42&gt;2019,"令和"&amp;(B42-2018)&amp;"年",IF(B42=2019,"平成31年・令和元年",IF(B42&gt;1989,"平成"&amp;(B42-1988)&amp;"年",IF(B42=1989,"昭和64年・平成元年","昭和"&amp;(B42-1925)&amp;"年")))))</f>
        <v/>
      </c>
      <c r="D42" s="21">
        <f>$B42+1</f>
        <v/>
      </c>
      <c r="E42" s="21">
        <f>$B42+2</f>
        <v/>
      </c>
      <c r="F42" s="21">
        <f>$B42+6</f>
        <v/>
      </c>
      <c r="G42" s="21">
        <f>$B42+12</f>
        <v/>
      </c>
      <c r="H42" s="21">
        <f>$B42+16</f>
        <v/>
      </c>
      <c r="I42" s="21">
        <f>$B42+22</f>
        <v/>
      </c>
      <c r="J42" s="21">
        <f>$B42+26</f>
        <v/>
      </c>
      <c r="K42" s="21">
        <f>$B42+32</f>
        <v/>
      </c>
      <c r="L42" s="21">
        <f>$B42+49</f>
        <v/>
      </c>
    </row>
    <row r="43">
      <c r="B43" s="19">
        <f>B42-1</f>
        <v/>
      </c>
      <c r="C43" s="20">
        <f>IF(B43="","",IF(B43&gt;2019,"令和"&amp;(B43-2018)&amp;"年",IF(B43=2019,"平成31年・令和元年",IF(B43&gt;1989,"平成"&amp;(B43-1988)&amp;"年",IF(B43=1989,"昭和64年・平成元年","昭和"&amp;(B43-1925)&amp;"年")))))</f>
        <v/>
      </c>
      <c r="D43" s="21">
        <f>$B43+1</f>
        <v/>
      </c>
      <c r="E43" s="21">
        <f>$B43+2</f>
        <v/>
      </c>
      <c r="F43" s="21">
        <f>$B43+6</f>
        <v/>
      </c>
      <c r="G43" s="21">
        <f>$B43+12</f>
        <v/>
      </c>
      <c r="H43" s="21">
        <f>$B43+16</f>
        <v/>
      </c>
      <c r="I43" s="21">
        <f>$B43+22</f>
        <v/>
      </c>
      <c r="J43" s="21">
        <f>$B43+26</f>
        <v/>
      </c>
      <c r="K43" s="21">
        <f>$B43+32</f>
        <v/>
      </c>
      <c r="L43" s="21">
        <f>$B43+49</f>
        <v/>
      </c>
    </row>
    <row r="44">
      <c r="B44" s="19">
        <f>B43-1</f>
        <v/>
      </c>
      <c r="C44" s="20">
        <f>IF(B44="","",IF(B44&gt;2019,"令和"&amp;(B44-2018)&amp;"年",IF(B44=2019,"平成31年・令和元年",IF(B44&gt;1989,"平成"&amp;(B44-1988)&amp;"年",IF(B44=1989,"昭和64年・平成元年","昭和"&amp;(B44-1925)&amp;"年")))))</f>
        <v/>
      </c>
      <c r="D44" s="21">
        <f>$B44+1</f>
        <v/>
      </c>
      <c r="E44" s="21">
        <f>$B44+2</f>
        <v/>
      </c>
      <c r="F44" s="21">
        <f>$B44+6</f>
        <v/>
      </c>
      <c r="G44" s="21">
        <f>$B44+12</f>
        <v/>
      </c>
      <c r="H44" s="21">
        <f>$B44+16</f>
        <v/>
      </c>
      <c r="I44" s="21">
        <f>$B44+22</f>
        <v/>
      </c>
      <c r="J44" s="21">
        <f>$B44+26</f>
        <v/>
      </c>
      <c r="K44" s="21">
        <f>$B44+32</f>
        <v/>
      </c>
      <c r="L44" s="21">
        <f>$B44+49</f>
        <v/>
      </c>
    </row>
    <row r="45">
      <c r="B45" s="19">
        <f>B44-1</f>
        <v/>
      </c>
      <c r="C45" s="20">
        <f>IF(B45="","",IF(B45&gt;2019,"令和"&amp;(B45-2018)&amp;"年",IF(B45=2019,"平成31年・令和元年",IF(B45&gt;1989,"平成"&amp;(B45-1988)&amp;"年",IF(B45=1989,"昭和64年・平成元年","昭和"&amp;(B45-1925)&amp;"年")))))</f>
        <v/>
      </c>
      <c r="D45" s="21">
        <f>$B45+1</f>
        <v/>
      </c>
      <c r="E45" s="21">
        <f>$B45+2</f>
        <v/>
      </c>
      <c r="F45" s="21">
        <f>$B45+6</f>
        <v/>
      </c>
      <c r="G45" s="21">
        <f>$B45+12</f>
        <v/>
      </c>
      <c r="H45" s="21">
        <f>$B45+16</f>
        <v/>
      </c>
      <c r="I45" s="21">
        <f>$B45+22</f>
        <v/>
      </c>
      <c r="J45" s="21">
        <f>$B45+26</f>
        <v/>
      </c>
      <c r="K45" s="21">
        <f>$B45+32</f>
        <v/>
      </c>
      <c r="L45" s="21">
        <f>$B45+49</f>
        <v/>
      </c>
    </row>
    <row r="46">
      <c r="B46" s="19">
        <f>B45-1</f>
        <v/>
      </c>
      <c r="C46" s="20">
        <f>IF(B46="","",IF(B46&gt;2019,"令和"&amp;(B46-2018)&amp;"年",IF(B46=2019,"平成31年・令和元年",IF(B46&gt;1989,"平成"&amp;(B46-1988)&amp;"年",IF(B46=1989,"昭和64年・平成元年","昭和"&amp;(B46-1925)&amp;"年")))))</f>
        <v/>
      </c>
      <c r="D46" s="21">
        <f>$B46+1</f>
        <v/>
      </c>
      <c r="E46" s="21">
        <f>$B46+2</f>
        <v/>
      </c>
      <c r="F46" s="21">
        <f>$B46+6</f>
        <v/>
      </c>
      <c r="G46" s="21">
        <f>$B46+12</f>
        <v/>
      </c>
      <c r="H46" s="21">
        <f>$B46+16</f>
        <v/>
      </c>
      <c r="I46" s="21">
        <f>$B46+22</f>
        <v/>
      </c>
      <c r="J46" s="21">
        <f>$B46+26</f>
        <v/>
      </c>
      <c r="K46" s="21">
        <f>$B46+32</f>
        <v/>
      </c>
      <c r="L46" s="21">
        <f>$B46+49</f>
        <v/>
      </c>
    </row>
    <row r="47">
      <c r="B47" s="19">
        <f>B46-1</f>
        <v/>
      </c>
      <c r="C47" s="20">
        <f>IF(B47="","",IF(B47&gt;2019,"令和"&amp;(B47-2018)&amp;"年",IF(B47=2019,"平成31年・令和元年",IF(B47&gt;1989,"平成"&amp;(B47-1988)&amp;"年",IF(B47=1989,"昭和64年・平成元年","昭和"&amp;(B47-1925)&amp;"年")))))</f>
        <v/>
      </c>
      <c r="D47" s="21">
        <f>$B47+1</f>
        <v/>
      </c>
      <c r="E47" s="21">
        <f>$B47+2</f>
        <v/>
      </c>
      <c r="F47" s="21">
        <f>$B47+6</f>
        <v/>
      </c>
      <c r="G47" s="21">
        <f>$B47+12</f>
        <v/>
      </c>
      <c r="H47" s="21">
        <f>$B47+16</f>
        <v/>
      </c>
      <c r="I47" s="21">
        <f>$B47+22</f>
        <v/>
      </c>
      <c r="J47" s="21">
        <f>$B47+26</f>
        <v/>
      </c>
      <c r="K47" s="21">
        <f>$B47+32</f>
        <v/>
      </c>
      <c r="L47" s="21">
        <f>$B47+49</f>
        <v/>
      </c>
    </row>
    <row r="48">
      <c r="B48" s="19">
        <f>B47-1</f>
        <v/>
      </c>
      <c r="C48" s="20">
        <f>IF(B48="","",IF(B48&gt;2019,"令和"&amp;(B48-2018)&amp;"年",IF(B48=2019,"平成31年・令和元年",IF(B48&gt;1989,"平成"&amp;(B48-1988)&amp;"年",IF(B48=1989,"昭和64年・平成元年","昭和"&amp;(B48-1925)&amp;"年")))))</f>
        <v/>
      </c>
      <c r="D48" s="21">
        <f>$B48+1</f>
        <v/>
      </c>
      <c r="E48" s="21">
        <f>$B48+2</f>
        <v/>
      </c>
      <c r="F48" s="21">
        <f>$B48+6</f>
        <v/>
      </c>
      <c r="G48" s="21">
        <f>$B48+12</f>
        <v/>
      </c>
      <c r="H48" s="21">
        <f>$B48+16</f>
        <v/>
      </c>
      <c r="I48" s="21">
        <f>$B48+22</f>
        <v/>
      </c>
      <c r="J48" s="21">
        <f>$B48+26</f>
        <v/>
      </c>
      <c r="K48" s="21">
        <f>$B48+32</f>
        <v/>
      </c>
      <c r="L48" s="21">
        <f>$B48+49</f>
        <v/>
      </c>
    </row>
    <row r="49">
      <c r="B49" s="19">
        <f>B48-1</f>
        <v/>
      </c>
      <c r="C49" s="20">
        <f>IF(B49="","",IF(B49&gt;2019,"令和"&amp;(B49-2018)&amp;"年",IF(B49=2019,"平成31年・令和元年",IF(B49&gt;1989,"平成"&amp;(B49-1988)&amp;"年",IF(B49=1989,"昭和64年・平成元年","昭和"&amp;(B49-1925)&amp;"年")))))</f>
        <v/>
      </c>
      <c r="D49" s="21">
        <f>$B49+1</f>
        <v/>
      </c>
      <c r="E49" s="21">
        <f>$B49+2</f>
        <v/>
      </c>
      <c r="F49" s="21">
        <f>$B49+6</f>
        <v/>
      </c>
      <c r="G49" s="21">
        <f>$B49+12</f>
        <v/>
      </c>
      <c r="H49" s="21">
        <f>$B49+16</f>
        <v/>
      </c>
      <c r="I49" s="21">
        <f>$B49+22</f>
        <v/>
      </c>
      <c r="J49" s="21">
        <f>$B49+26</f>
        <v/>
      </c>
      <c r="K49" s="21">
        <f>$B49+32</f>
        <v/>
      </c>
      <c r="L49" s="21">
        <f>$B49+49</f>
        <v/>
      </c>
    </row>
    <row r="50">
      <c r="B50" s="19">
        <f>B49-1</f>
        <v/>
      </c>
      <c r="C50" s="20">
        <f>IF(B50="","",IF(B50&gt;2019,"令和"&amp;(B50-2018)&amp;"年",IF(B50=2019,"平成31年・令和元年",IF(B50&gt;1989,"平成"&amp;(B50-1988)&amp;"年",IF(B50=1989,"昭和64年・平成元年","昭和"&amp;(B50-1925)&amp;"年")))))</f>
        <v/>
      </c>
      <c r="D50" s="21">
        <f>$B50+1</f>
        <v/>
      </c>
      <c r="E50" s="21">
        <f>$B50+2</f>
        <v/>
      </c>
      <c r="F50" s="21">
        <f>$B50+6</f>
        <v/>
      </c>
      <c r="G50" s="21">
        <f>$B50+12</f>
        <v/>
      </c>
      <c r="H50" s="21">
        <f>$B50+16</f>
        <v/>
      </c>
      <c r="I50" s="21">
        <f>$B50+22</f>
        <v/>
      </c>
      <c r="J50" s="21">
        <f>$B50+26</f>
        <v/>
      </c>
      <c r="K50" s="21">
        <f>$B50+32</f>
        <v/>
      </c>
      <c r="L50" s="21">
        <f>$B50+49</f>
        <v/>
      </c>
    </row>
    <row r="51">
      <c r="B51" s="19">
        <f>B50-1</f>
        <v/>
      </c>
      <c r="C51" s="20">
        <f>IF(B51="","",IF(B51&gt;2019,"令和"&amp;(B51-2018)&amp;"年",IF(B51=2019,"平成31年・令和元年",IF(B51&gt;1989,"平成"&amp;(B51-1988)&amp;"年",IF(B51=1989,"昭和64年・平成元年","昭和"&amp;(B51-1925)&amp;"年")))))</f>
        <v/>
      </c>
      <c r="D51" s="21">
        <f>$B51+1</f>
        <v/>
      </c>
      <c r="E51" s="21">
        <f>$B51+2</f>
        <v/>
      </c>
      <c r="F51" s="21">
        <f>$B51+6</f>
        <v/>
      </c>
      <c r="G51" s="21">
        <f>$B51+12</f>
        <v/>
      </c>
      <c r="H51" s="21">
        <f>$B51+16</f>
        <v/>
      </c>
      <c r="I51" s="21">
        <f>$B51+22</f>
        <v/>
      </c>
      <c r="J51" s="21">
        <f>$B51+26</f>
        <v/>
      </c>
      <c r="K51" s="21">
        <f>$B51+32</f>
        <v/>
      </c>
      <c r="L51" s="21">
        <f>$B51+49</f>
        <v/>
      </c>
    </row>
    <row r="52">
      <c r="B52" s="19">
        <f>B51-1</f>
        <v/>
      </c>
      <c r="C52" s="20">
        <f>IF(B52="","",IF(B52&gt;2019,"令和"&amp;(B52-2018)&amp;"年",IF(B52=2019,"平成31年・令和元年",IF(B52&gt;1989,"平成"&amp;(B52-1988)&amp;"年",IF(B52=1989,"昭和64年・平成元年","昭和"&amp;(B52-1925)&amp;"年")))))</f>
        <v/>
      </c>
      <c r="D52" s="21">
        <f>$B52+1</f>
        <v/>
      </c>
      <c r="E52" s="21">
        <f>$B52+2</f>
        <v/>
      </c>
      <c r="F52" s="21">
        <f>$B52+6</f>
        <v/>
      </c>
      <c r="G52" s="21">
        <f>$B52+12</f>
        <v/>
      </c>
      <c r="H52" s="21">
        <f>$B52+16</f>
        <v/>
      </c>
      <c r="I52" s="21">
        <f>$B52+22</f>
        <v/>
      </c>
      <c r="J52" s="21">
        <f>$B52+26</f>
        <v/>
      </c>
      <c r="K52" s="21">
        <f>$B52+32</f>
        <v/>
      </c>
      <c r="L52" s="21">
        <f>$B52+49</f>
        <v/>
      </c>
    </row>
    <row r="53">
      <c r="B53" s="19">
        <f>B52-1</f>
        <v/>
      </c>
      <c r="C53" s="20">
        <f>IF(B53="","",IF(B53&gt;2019,"令和"&amp;(B53-2018)&amp;"年",IF(B53=2019,"平成31年・令和元年",IF(B53&gt;1989,"平成"&amp;(B53-1988)&amp;"年",IF(B53=1989,"昭和64年・平成元年","昭和"&amp;(B53-1925)&amp;"年")))))</f>
        <v/>
      </c>
      <c r="D53" s="21">
        <f>$B53+1</f>
        <v/>
      </c>
      <c r="E53" s="21">
        <f>$B53+2</f>
        <v/>
      </c>
      <c r="F53" s="21">
        <f>$B53+6</f>
        <v/>
      </c>
      <c r="G53" s="21">
        <f>$B53+12</f>
        <v/>
      </c>
      <c r="H53" s="21">
        <f>$B53+16</f>
        <v/>
      </c>
      <c r="I53" s="21">
        <f>$B53+22</f>
        <v/>
      </c>
      <c r="J53" s="21">
        <f>$B53+26</f>
        <v/>
      </c>
      <c r="K53" s="21">
        <f>$B53+32</f>
        <v/>
      </c>
      <c r="L53" s="21">
        <f>$B53+49</f>
        <v/>
      </c>
    </row>
    <row r="54">
      <c r="B54" s="19">
        <f>B53-1</f>
        <v/>
      </c>
      <c r="C54" s="20">
        <f>IF(B54="","",IF(B54&gt;2019,"令和"&amp;(B54-2018)&amp;"年",IF(B54=2019,"平成31年・令和元年",IF(B54&gt;1989,"平成"&amp;(B54-1988)&amp;"年",IF(B54=1989,"昭和64年・平成元年","昭和"&amp;(B54-1925)&amp;"年")))))</f>
        <v/>
      </c>
      <c r="D54" s="21">
        <f>$B54+1</f>
        <v/>
      </c>
      <c r="E54" s="21">
        <f>$B54+2</f>
        <v/>
      </c>
      <c r="F54" s="21">
        <f>$B54+6</f>
        <v/>
      </c>
      <c r="G54" s="21">
        <f>$B54+12</f>
        <v/>
      </c>
      <c r="H54" s="21">
        <f>$B54+16</f>
        <v/>
      </c>
      <c r="I54" s="21">
        <f>$B54+22</f>
        <v/>
      </c>
      <c r="J54" s="21">
        <f>$B54+26</f>
        <v/>
      </c>
      <c r="K54" s="21">
        <f>$B54+32</f>
        <v/>
      </c>
      <c r="L54" s="21">
        <f>$B54+49</f>
        <v/>
      </c>
    </row>
    <row r="55">
      <c r="B55" s="19">
        <f>B54-1</f>
        <v/>
      </c>
      <c r="C55" s="20">
        <f>IF(B55="","",IF(B55&gt;2019,"令和"&amp;(B55-2018)&amp;"年",IF(B55=2019,"平成31年・令和元年",IF(B55&gt;1989,"平成"&amp;(B55-1988)&amp;"年",IF(B55=1989,"昭和64年・平成元年","昭和"&amp;(B55-1925)&amp;"年")))))</f>
        <v/>
      </c>
      <c r="D55" s="21">
        <f>$B55+1</f>
        <v/>
      </c>
      <c r="E55" s="21">
        <f>$B55+2</f>
        <v/>
      </c>
      <c r="F55" s="21">
        <f>$B55+6</f>
        <v/>
      </c>
      <c r="G55" s="21">
        <f>$B55+12</f>
        <v/>
      </c>
      <c r="H55" s="21">
        <f>$B55+16</f>
        <v/>
      </c>
      <c r="I55" s="21">
        <f>$B55+22</f>
        <v/>
      </c>
      <c r="J55" s="21">
        <f>$B55+26</f>
        <v/>
      </c>
      <c r="K55" s="21">
        <f>$B55+32</f>
        <v/>
      </c>
      <c r="L55" s="21">
        <f>$B55+49</f>
        <v/>
      </c>
    </row>
    <row r="57">
      <c r="B57" s="8" t="inlineStr">
        <is>
          <t>出典：浄土宗・天台宗の公式サイト（2026年10月3日確認）。営む回忌は宗派・地域・寺院で異なります。菩提寺・葬儀社・親族に確認してください。｜ふれあいの丘 www.fureaino-oka.com/sogi/nenki-hayamihyo</t>
        </is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D18"/>
  <sheetViews>
    <sheetView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30" customWidth="1" min="3" max="3"/>
    <col width="30" customWidth="1" min="4" max="4"/>
    <col width="4" customWidth="1" min="5" max="5"/>
  </cols>
  <sheetData>
    <row r="2">
      <c r="B2" s="5" t="inlineStr">
        <is>
          <t>逆引き：この年に何回忌を営む？</t>
        </is>
      </c>
    </row>
    <row r="3">
      <c r="B3" s="2" t="inlineStr">
        <is>
          <t>黄色い欄に調べたい年（西暦）を入れると、その年と翌年に各回忌を営む方の没年が出ます。</t>
        </is>
      </c>
    </row>
    <row r="5">
      <c r="B5" s="6" t="inlineStr">
        <is>
          <t>調べたい年（西暦）</t>
        </is>
      </c>
      <c r="C5" s="7" t="n">
        <v>2026</v>
      </c>
    </row>
    <row r="7">
      <c r="B7" s="13" t="inlineStr">
        <is>
          <t>回忌</t>
        </is>
      </c>
      <c r="C7" s="13">
        <f>$C$5&amp;"年に営むのは"</f>
        <v/>
      </c>
      <c r="D7" s="13">
        <f>($C$5+1)&amp;"年に営むのは"</f>
        <v/>
      </c>
    </row>
    <row r="8" ht="22" customHeight="1">
      <c r="B8" s="14" t="inlineStr">
        <is>
          <t>一周忌</t>
        </is>
      </c>
      <c r="C8" s="10">
        <f>IF($C$5="","",($C$5-1)&amp;"年（"&amp;IF(($C$5-1)&gt;2019,"令和"&amp;(($C$5-1)-2018)&amp;"年",IF(($C$5-1)=2019,"平成31年・令和元年",IF(($C$5-1)&gt;1989,"平成"&amp;(($C$5-1)-1988)&amp;"年",IF(($C$5-1)=1989,"昭和64年・平成元年","昭和"&amp;(($C$5-1)-1925)&amp;"年"))))&amp;"）に亡くなった方")</f>
        <v/>
      </c>
      <c r="D8" s="10">
        <f>IF($C$5="","",(($C$5+1)-1)&amp;"年（"&amp;IF((($C$5+1)-1)&gt;2019,"令和"&amp;((($C$5+1)-1)-2018)&amp;"年",IF((($C$5+1)-1)=2019,"平成31年・令和元年",IF((($C$5+1)-1)&gt;1989,"平成"&amp;((($C$5+1)-1)-1988)&amp;"年",IF((($C$5+1)-1)=1989,"昭和64年・平成元年","昭和"&amp;((($C$5+1)-1)-1925)&amp;"年"))))&amp;"）に亡くなった方")</f>
        <v/>
      </c>
    </row>
    <row r="9" ht="22" customHeight="1">
      <c r="B9" s="14" t="inlineStr">
        <is>
          <t>三回忌</t>
        </is>
      </c>
      <c r="C9" s="10">
        <f>IF($C$5="","",($C$5-2)&amp;"年（"&amp;IF(($C$5-2)&gt;2019,"令和"&amp;(($C$5-2)-2018)&amp;"年",IF(($C$5-2)=2019,"平成31年・令和元年",IF(($C$5-2)&gt;1989,"平成"&amp;(($C$5-2)-1988)&amp;"年",IF(($C$5-2)=1989,"昭和64年・平成元年","昭和"&amp;(($C$5-2)-1925)&amp;"年"))))&amp;"）に亡くなった方")</f>
        <v/>
      </c>
      <c r="D9" s="10">
        <f>IF($C$5="","",(($C$5+1)-2)&amp;"年（"&amp;IF((($C$5+1)-2)&gt;2019,"令和"&amp;((($C$5+1)-2)-2018)&amp;"年",IF((($C$5+1)-2)=2019,"平成31年・令和元年",IF((($C$5+1)-2)&gt;1989,"平成"&amp;((($C$5+1)-2)-1988)&amp;"年",IF((($C$5+1)-2)=1989,"昭和64年・平成元年","昭和"&amp;((($C$5+1)-2)-1925)&amp;"年"))))&amp;"）に亡くなった方")</f>
        <v/>
      </c>
    </row>
    <row r="10" ht="22" customHeight="1">
      <c r="B10" s="14" t="inlineStr">
        <is>
          <t>七回忌</t>
        </is>
      </c>
      <c r="C10" s="10">
        <f>IF($C$5="","",($C$5-6)&amp;"年（"&amp;IF(($C$5-6)&gt;2019,"令和"&amp;(($C$5-6)-2018)&amp;"年",IF(($C$5-6)=2019,"平成31年・令和元年",IF(($C$5-6)&gt;1989,"平成"&amp;(($C$5-6)-1988)&amp;"年",IF(($C$5-6)=1989,"昭和64年・平成元年","昭和"&amp;(($C$5-6)-1925)&amp;"年"))))&amp;"）に亡くなった方")</f>
        <v/>
      </c>
      <c r="D10" s="10">
        <f>IF($C$5="","",(($C$5+1)-6)&amp;"年（"&amp;IF((($C$5+1)-6)&gt;2019,"令和"&amp;((($C$5+1)-6)-2018)&amp;"年",IF((($C$5+1)-6)=2019,"平成31年・令和元年",IF((($C$5+1)-6)&gt;1989,"平成"&amp;((($C$5+1)-6)-1988)&amp;"年",IF((($C$5+1)-6)=1989,"昭和64年・平成元年","昭和"&amp;((($C$5+1)-6)-1925)&amp;"年"))))&amp;"）に亡くなった方")</f>
        <v/>
      </c>
    </row>
    <row r="11" ht="22" customHeight="1">
      <c r="B11" s="14" t="inlineStr">
        <is>
          <t>十三回忌</t>
        </is>
      </c>
      <c r="C11" s="10">
        <f>IF($C$5="","",($C$5-12)&amp;"年（"&amp;IF(($C$5-12)&gt;2019,"令和"&amp;(($C$5-12)-2018)&amp;"年",IF(($C$5-12)=2019,"平成31年・令和元年",IF(($C$5-12)&gt;1989,"平成"&amp;(($C$5-12)-1988)&amp;"年",IF(($C$5-12)=1989,"昭和64年・平成元年","昭和"&amp;(($C$5-12)-1925)&amp;"年"))))&amp;"）に亡くなった方")</f>
        <v/>
      </c>
      <c r="D11" s="10">
        <f>IF($C$5="","",(($C$5+1)-12)&amp;"年（"&amp;IF((($C$5+1)-12)&gt;2019,"令和"&amp;((($C$5+1)-12)-2018)&amp;"年",IF((($C$5+1)-12)=2019,"平成31年・令和元年",IF((($C$5+1)-12)&gt;1989,"平成"&amp;((($C$5+1)-12)-1988)&amp;"年",IF((($C$5+1)-12)=1989,"昭和64年・平成元年","昭和"&amp;((($C$5+1)-12)-1925)&amp;"年"))))&amp;"）に亡くなった方")</f>
        <v/>
      </c>
    </row>
    <row r="12" ht="22" customHeight="1">
      <c r="B12" s="14" t="inlineStr">
        <is>
          <t>十七回忌</t>
        </is>
      </c>
      <c r="C12" s="10">
        <f>IF($C$5="","",($C$5-16)&amp;"年（"&amp;IF(($C$5-16)&gt;2019,"令和"&amp;(($C$5-16)-2018)&amp;"年",IF(($C$5-16)=2019,"平成31年・令和元年",IF(($C$5-16)&gt;1989,"平成"&amp;(($C$5-16)-1988)&amp;"年",IF(($C$5-16)=1989,"昭和64年・平成元年","昭和"&amp;(($C$5-16)-1925)&amp;"年"))))&amp;"）に亡くなった方")</f>
        <v/>
      </c>
      <c r="D12" s="10">
        <f>IF($C$5="","",(($C$5+1)-16)&amp;"年（"&amp;IF((($C$5+1)-16)&gt;2019,"令和"&amp;((($C$5+1)-16)-2018)&amp;"年",IF((($C$5+1)-16)=2019,"平成31年・令和元年",IF((($C$5+1)-16)&gt;1989,"平成"&amp;((($C$5+1)-16)-1988)&amp;"年",IF((($C$5+1)-16)=1989,"昭和64年・平成元年","昭和"&amp;((($C$5+1)-16)-1925)&amp;"年"))))&amp;"）に亡くなった方")</f>
        <v/>
      </c>
    </row>
    <row r="13" ht="22" customHeight="1">
      <c r="B13" s="14" t="inlineStr">
        <is>
          <t>二十三回忌</t>
        </is>
      </c>
      <c r="C13" s="10">
        <f>IF($C$5="","",($C$5-22)&amp;"年（"&amp;IF(($C$5-22)&gt;2019,"令和"&amp;(($C$5-22)-2018)&amp;"年",IF(($C$5-22)=2019,"平成31年・令和元年",IF(($C$5-22)&gt;1989,"平成"&amp;(($C$5-22)-1988)&amp;"年",IF(($C$5-22)=1989,"昭和64年・平成元年","昭和"&amp;(($C$5-22)-1925)&amp;"年"))))&amp;"）に亡くなった方")</f>
        <v/>
      </c>
      <c r="D13" s="10">
        <f>IF($C$5="","",(($C$5+1)-22)&amp;"年（"&amp;IF((($C$5+1)-22)&gt;2019,"令和"&amp;((($C$5+1)-22)-2018)&amp;"年",IF((($C$5+1)-22)=2019,"平成31年・令和元年",IF((($C$5+1)-22)&gt;1989,"平成"&amp;((($C$5+1)-22)-1988)&amp;"年",IF((($C$5+1)-22)=1989,"昭和64年・平成元年","昭和"&amp;((($C$5+1)-22)-1925)&amp;"年"))))&amp;"）に亡くなった方")</f>
        <v/>
      </c>
    </row>
    <row r="14" ht="22" customHeight="1">
      <c r="B14" s="14" t="inlineStr">
        <is>
          <t>二十七回忌</t>
        </is>
      </c>
      <c r="C14" s="10">
        <f>IF($C$5="","",($C$5-26)&amp;"年（"&amp;IF(($C$5-26)&gt;2019,"令和"&amp;(($C$5-26)-2018)&amp;"年",IF(($C$5-26)=2019,"平成31年・令和元年",IF(($C$5-26)&gt;1989,"平成"&amp;(($C$5-26)-1988)&amp;"年",IF(($C$5-26)=1989,"昭和64年・平成元年","昭和"&amp;(($C$5-26)-1925)&amp;"年"))))&amp;"）に亡くなった方")</f>
        <v/>
      </c>
      <c r="D14" s="10">
        <f>IF($C$5="","",(($C$5+1)-26)&amp;"年（"&amp;IF((($C$5+1)-26)&gt;2019,"令和"&amp;((($C$5+1)-26)-2018)&amp;"年",IF((($C$5+1)-26)=2019,"平成31年・令和元年",IF((($C$5+1)-26)&gt;1989,"平成"&amp;((($C$5+1)-26)-1988)&amp;"年",IF((($C$5+1)-26)=1989,"昭和64年・平成元年","昭和"&amp;((($C$5+1)-26)-1925)&amp;"年"))))&amp;"）に亡くなった方")</f>
        <v/>
      </c>
    </row>
    <row r="15" ht="22" customHeight="1">
      <c r="B15" s="14" t="inlineStr">
        <is>
          <t>三十三回忌</t>
        </is>
      </c>
      <c r="C15" s="10">
        <f>IF($C$5="","",($C$5-32)&amp;"年（"&amp;IF(($C$5-32)&gt;2019,"令和"&amp;(($C$5-32)-2018)&amp;"年",IF(($C$5-32)=2019,"平成31年・令和元年",IF(($C$5-32)&gt;1989,"平成"&amp;(($C$5-32)-1988)&amp;"年",IF(($C$5-32)=1989,"昭和64年・平成元年","昭和"&amp;(($C$5-32)-1925)&amp;"年"))))&amp;"）に亡くなった方")</f>
        <v/>
      </c>
      <c r="D15" s="10">
        <f>IF($C$5="","",(($C$5+1)-32)&amp;"年（"&amp;IF((($C$5+1)-32)&gt;2019,"令和"&amp;((($C$5+1)-32)-2018)&amp;"年",IF((($C$5+1)-32)=2019,"平成31年・令和元年",IF((($C$5+1)-32)&gt;1989,"平成"&amp;((($C$5+1)-32)-1988)&amp;"年",IF((($C$5+1)-32)=1989,"昭和64年・平成元年","昭和"&amp;((($C$5+1)-32)-1925)&amp;"年"))))&amp;"）に亡くなった方")</f>
        <v/>
      </c>
    </row>
    <row r="16" ht="22" customHeight="1">
      <c r="B16" s="14" t="inlineStr">
        <is>
          <t>五十回忌</t>
        </is>
      </c>
      <c r="C16" s="10">
        <f>IF($C$5="","",($C$5-49)&amp;"年（"&amp;IF(($C$5-49)&gt;2019,"令和"&amp;(($C$5-49)-2018)&amp;"年",IF(($C$5-49)=2019,"平成31年・令和元年",IF(($C$5-49)&gt;1989,"平成"&amp;(($C$5-49)-1988)&amp;"年",IF(($C$5-49)=1989,"昭和64年・平成元年","昭和"&amp;(($C$5-49)-1925)&amp;"年"))))&amp;"）に亡くなった方")</f>
        <v/>
      </c>
      <c r="D16" s="10">
        <f>IF($C$5="","",(($C$5+1)-49)&amp;"年（"&amp;IF((($C$5+1)-49)&gt;2019,"令和"&amp;((($C$5+1)-49)-2018)&amp;"年",IF((($C$5+1)-49)=2019,"平成31年・令和元年",IF((($C$5+1)-49)&gt;1989,"平成"&amp;((($C$5+1)-49)-1988)&amp;"年",IF((($C$5+1)-49)=1989,"昭和64年・平成元年","昭和"&amp;((($C$5+1)-49)-1925)&amp;"年"))))&amp;"）に亡くなった方")</f>
        <v/>
      </c>
    </row>
    <row r="18">
      <c r="B18" s="8" t="inlineStr">
        <is>
          <t>※和暦は1926年（昭和元年）以降に対応。出典：浄土宗・天台宗の公式サイト（2026年10月3日確認）｜ふれあいの丘 www.fureaino-oka.com/sogi/nenki-hayamihyo</t>
        </is>
      </c>
    </row>
  </sheetData>
  <dataValidations count="1">
    <dataValidation sqref="C5" showDropDown="0" showInputMessage="0" showErrorMessage="1" allowBlank="0" errorTitle="入力の確認" error="西暦の年を入れてください" type="whole" operator="between">
      <formula1>1900</formula1>
      <formula2>2200</formula2>
    </dataValidation>
  </dataValidation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生前整理支援センター ふれあいの丘</dc:creator>
  <dc:title xmlns:dc="http://purl.org/dc/elements/1.1/">法事（年忌法要）の回忌早見表</dc:title>
  <dcterms:created xmlns:dcterms="http://purl.org/dc/terms/" xmlns:xsi="http://www.w3.org/2001/XMLSchema-instance" xsi:type="dcterms:W3CDTF">2026-10-03T05:32:21Z</dcterms:created>
  <dcterms:modified xmlns:dcterms="http://purl.org/dc/terms/" xmlns:xsi="http://www.w3.org/2001/XMLSchema-instance" xsi:type="dcterms:W3CDTF">2026-10-03T05:32:21Z</dcterms:modified>
</cp:coreProperties>
</file>